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690" windowHeight="9780" activeTab="1"/>
  </bookViews>
  <sheets>
    <sheet name="Пояснения" sheetId="12" r:id="rId1"/>
    <sheet name="БУ" sheetId="8" r:id="rId2"/>
  </sheets>
  <definedNames>
    <definedName name="_edn1" localSheetId="1">БУ!$A$72</definedName>
    <definedName name="_edn2" localSheetId="1">БУ!$A$73</definedName>
    <definedName name="_ednref1" localSheetId="1">БУ!#REF!</definedName>
    <definedName name="_ednref2" localSheetId="1">БУ!$O$2</definedName>
    <definedName name="_xlnm.Print_Titles" localSheetId="1">БУ!$2:$8</definedName>
    <definedName name="_xlnm.Print_Area" localSheetId="1">БУ!$A$1:$W$69</definedName>
  </definedNames>
  <calcPr calcId="124519" iterate="1" iterateCount="201" calcOnSave="0"/>
</workbook>
</file>

<file path=xl/calcChain.xml><?xml version="1.0" encoding="utf-8"?>
<calcChain xmlns="http://schemas.openxmlformats.org/spreadsheetml/2006/main">
  <c r="J24" i="8"/>
  <c r="J25"/>
  <c r="J23"/>
  <c r="J21"/>
  <c r="J14"/>
  <c r="K28"/>
  <c r="J28" s="1"/>
  <c r="K27" l="1"/>
  <c r="J27" s="1"/>
  <c r="U39" l="1"/>
  <c r="S39"/>
  <c r="R39"/>
  <c r="N39"/>
  <c r="L39"/>
  <c r="K39"/>
  <c r="J39"/>
  <c r="I39"/>
  <c r="J15" l="1"/>
  <c r="K37" l="1"/>
  <c r="J37" s="1"/>
  <c r="K35"/>
  <c r="J35" s="1"/>
  <c r="K36"/>
  <c r="J36" s="1"/>
  <c r="W52"/>
  <c r="V52"/>
  <c r="S52"/>
  <c r="Q52"/>
  <c r="P52"/>
  <c r="O52"/>
  <c r="G52"/>
  <c r="E52"/>
  <c r="C52"/>
  <c r="K38"/>
  <c r="J38" s="1"/>
  <c r="N57"/>
  <c r="I20"/>
  <c r="U64"/>
  <c r="W60"/>
  <c r="T60"/>
  <c r="W57"/>
  <c r="O54"/>
  <c r="P54"/>
  <c r="Q54"/>
  <c r="O50"/>
  <c r="P50"/>
  <c r="Q50"/>
  <c r="R50"/>
  <c r="S50"/>
  <c r="T50"/>
  <c r="O48"/>
  <c r="P48"/>
  <c r="Q48"/>
  <c r="T48"/>
  <c r="U48"/>
  <c r="V48"/>
  <c r="W48"/>
  <c r="T44"/>
  <c r="P20"/>
  <c r="Q20"/>
  <c r="R20"/>
  <c r="S20"/>
  <c r="T20"/>
  <c r="U20"/>
  <c r="V20"/>
  <c r="W20"/>
  <c r="N16"/>
  <c r="O16"/>
  <c r="P16"/>
  <c r="Q16"/>
  <c r="R16"/>
  <c r="S16"/>
  <c r="T16"/>
  <c r="U16"/>
  <c r="V16"/>
  <c r="W16"/>
  <c r="M16"/>
  <c r="P9"/>
  <c r="Q9"/>
  <c r="R9"/>
  <c r="S9"/>
  <c r="T9"/>
  <c r="U9"/>
  <c r="V9"/>
  <c r="W9"/>
  <c r="X33" l="1"/>
  <c r="P47"/>
  <c r="P39" s="1"/>
  <c r="Q47"/>
  <c r="Q39" s="1"/>
  <c r="O47"/>
  <c r="O39" s="1"/>
  <c r="W40"/>
  <c r="W39" s="1"/>
  <c r="V40"/>
  <c r="V39" s="1"/>
  <c r="O20" l="1"/>
  <c r="N9"/>
  <c r="O9"/>
  <c r="G56"/>
  <c r="G47"/>
  <c r="G40"/>
  <c r="C56"/>
  <c r="C47"/>
  <c r="C40"/>
  <c r="C20"/>
  <c r="C16"/>
  <c r="C9"/>
  <c r="X41"/>
  <c r="E9"/>
  <c r="J26"/>
  <c r="J30"/>
  <c r="K31"/>
  <c r="J31" s="1"/>
  <c r="K32"/>
  <c r="J32" s="1"/>
  <c r="J33"/>
  <c r="J22"/>
  <c r="K18"/>
  <c r="J18" s="1"/>
  <c r="K17"/>
  <c r="J17" s="1"/>
  <c r="K13"/>
  <c r="J13" s="1"/>
  <c r="L20"/>
  <c r="M20"/>
  <c r="N20"/>
  <c r="G39" l="1"/>
  <c r="C39"/>
  <c r="J20"/>
  <c r="M47"/>
  <c r="M39" s="1"/>
  <c r="K20"/>
  <c r="E40" l="1"/>
  <c r="E39" s="1"/>
  <c r="G20"/>
  <c r="E20"/>
  <c r="G16"/>
  <c r="E16"/>
  <c r="J16"/>
  <c r="K16"/>
  <c r="L16"/>
  <c r="J9"/>
  <c r="K9"/>
  <c r="L9"/>
  <c r="M9"/>
  <c r="G9"/>
  <c r="X52"/>
  <c r="O71" l="1"/>
  <c r="E56"/>
  <c r="X68"/>
  <c r="X69"/>
  <c r="X67"/>
  <c r="R71"/>
  <c r="U71"/>
  <c r="X50"/>
  <c r="X65"/>
  <c r="X29"/>
  <c r="X28"/>
  <c r="X27"/>
  <c r="X26"/>
  <c r="X25"/>
  <c r="X24"/>
  <c r="X23"/>
  <c r="X21"/>
  <c r="X20"/>
  <c r="X17"/>
  <c r="X16"/>
  <c r="I16"/>
  <c r="X14"/>
  <c r="X13"/>
  <c r="X12"/>
  <c r="X11"/>
  <c r="X10"/>
  <c r="X59"/>
  <c r="X57"/>
  <c r="X56"/>
  <c r="X55"/>
  <c r="X53"/>
  <c r="X48"/>
  <c r="X46"/>
  <c r="X44"/>
  <c r="X39"/>
  <c r="X37"/>
  <c r="X35"/>
  <c r="X32"/>
  <c r="Z65"/>
  <c r="G60" l="1"/>
  <c r="X38"/>
  <c r="X31"/>
  <c r="X45"/>
  <c r="M60"/>
  <c r="J60"/>
  <c r="L60"/>
  <c r="X49"/>
  <c r="X64"/>
  <c r="I9"/>
  <c r="X19"/>
  <c r="X63"/>
  <c r="X9"/>
  <c r="X15"/>
  <c r="I60" l="1"/>
  <c r="N60"/>
  <c r="X30"/>
  <c r="X18" l="1"/>
</calcChain>
</file>

<file path=xl/sharedStrings.xml><?xml version="1.0" encoding="utf-8"?>
<sst xmlns="http://schemas.openxmlformats.org/spreadsheetml/2006/main" count="351" uniqueCount="142">
  <si>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</si>
  <si>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</si>
  <si>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</si>
  <si>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</si>
  <si>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</si>
  <si>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</si>
  <si>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</si>
  <si>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</si>
  <si>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</si>
  <si>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</si>
  <si>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лекций</t>
  </si>
  <si>
    <t xml:space="preserve">курсовых работ (проектов) </t>
  </si>
  <si>
    <t>ОГСЭ.00</t>
  </si>
  <si>
    <t>ОГСЭ.01</t>
  </si>
  <si>
    <t>ЕН.00</t>
  </si>
  <si>
    <t xml:space="preserve">Математический и общий естественнонаучный цикл </t>
  </si>
  <si>
    <t>ЕН.01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</si>
  <si>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</si>
  <si>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</si>
  <si>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</si>
  <si>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</si>
  <si>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ПМ.00</t>
  </si>
  <si>
    <t>Профессиональные модули</t>
  </si>
  <si>
    <t>ПМ.01</t>
  </si>
  <si>
    <t>МДК.01.01</t>
  </si>
  <si>
    <t>ПП.01</t>
  </si>
  <si>
    <t>ПП.02</t>
  </si>
  <si>
    <t>Всего</t>
  </si>
  <si>
    <t>ПДП</t>
  </si>
  <si>
    <t>учебной практики</t>
  </si>
  <si>
    <t>экзаменов</t>
  </si>
  <si>
    <t>дифф. зачетов</t>
  </si>
  <si>
    <t>зачетов</t>
  </si>
  <si>
    <t>лаб. и практ. занятий, вкл. семинары</t>
  </si>
  <si>
    <t>дисциплин и МДК</t>
  </si>
  <si>
    <t>,</t>
  </si>
  <si>
    <t>/</t>
  </si>
  <si>
    <t>ОГСЭ.02</t>
  </si>
  <si>
    <t>ОГСЭ.03</t>
  </si>
  <si>
    <t>ОГСЭ.04</t>
  </si>
  <si>
    <t>ОГСЭ.05</t>
  </si>
  <si>
    <t>ЕН.02</t>
  </si>
  <si>
    <t>ПМ.02</t>
  </si>
  <si>
    <t>МДК.02.02</t>
  </si>
  <si>
    <t>ПМ.03</t>
  </si>
  <si>
    <t>МДК.03.01</t>
  </si>
  <si>
    <t>ПП.03</t>
  </si>
  <si>
    <t>ПМ.04</t>
  </si>
  <si>
    <t>Основы философии</t>
  </si>
  <si>
    <t>Физическая культура</t>
  </si>
  <si>
    <t>Русский язык и культура речи</t>
  </si>
  <si>
    <t>Математика</t>
  </si>
  <si>
    <t>Информационные технологии в профессиональной деятельности</t>
  </si>
  <si>
    <t>Безопасность жизнедеятельности</t>
  </si>
  <si>
    <t>Производственная практика (по профилю специальности)</t>
  </si>
  <si>
    <t>Правовое обеспечение профессиональной деятельности</t>
  </si>
  <si>
    <t>Формы промежуточной атестации</t>
  </si>
  <si>
    <t>Распределение обязательной нагрузки по курсам и семестрам (час. в семестр)</t>
  </si>
  <si>
    <t>Пояснения по заполнению Формы рабочего учебного плана!</t>
  </si>
  <si>
    <r>
      <t xml:space="preserve">2. Ячейки, выделенные цветом, содержат формулы, их </t>
    </r>
    <r>
      <rPr>
        <b/>
        <sz val="12"/>
        <color indexed="8"/>
        <rFont val="Times New Roman"/>
        <family val="1"/>
        <charset val="204"/>
      </rPr>
      <t>заполнять не нужно!</t>
    </r>
  </si>
  <si>
    <t>1. Выберите нужную форму РУП в зависимости от базы приема и сроков обучения.</t>
  </si>
  <si>
    <t>3. Во 3 графе форма промежуточной аттестации пишется русскими заглавными буквами: З, ДЗ, Э</t>
  </si>
  <si>
    <t>5. Перед распечатыванием цвет шрифта для всего плана установите черный.</t>
  </si>
  <si>
    <t>4. В ячейках, в которых не будут проставлены часы, остается 0!</t>
  </si>
  <si>
    <t>Статистика</t>
  </si>
  <si>
    <t>Финансы, денежное обращение и кредит</t>
  </si>
  <si>
    <t>Аудит</t>
  </si>
  <si>
    <t>самостоятельная работа</t>
  </si>
  <si>
    <t>2. План учебного процесса</t>
  </si>
  <si>
    <t>Производственная  практика (преддипломная)</t>
  </si>
  <si>
    <t>–</t>
  </si>
  <si>
    <t xml:space="preserve">Общий гуманитарный и социально–экономический цикл </t>
  </si>
  <si>
    <t xml:space="preserve">производст. практики </t>
  </si>
  <si>
    <t xml:space="preserve">преддипл. практика </t>
  </si>
  <si>
    <t>ДЗ</t>
  </si>
  <si>
    <t>З</t>
  </si>
  <si>
    <t>Э</t>
  </si>
  <si>
    <t>количество контрольных работ</t>
  </si>
  <si>
    <t>лаб. и практ. занятий, куросые работы (проекты), вкл. семинары</t>
  </si>
  <si>
    <t>контрольные работы</t>
  </si>
  <si>
    <t>ОП.01</t>
  </si>
  <si>
    <t>ОП.02</t>
  </si>
  <si>
    <t>ОП.03</t>
  </si>
  <si>
    <t>ОП.05</t>
  </si>
  <si>
    <t>ОП.06</t>
  </si>
  <si>
    <t>ОП.07</t>
  </si>
  <si>
    <t>ОП.08</t>
  </si>
  <si>
    <t>ОП.09</t>
  </si>
  <si>
    <t xml:space="preserve">Бухгалтерский учет  </t>
  </si>
  <si>
    <t>Внешнеэкономическая деятельность</t>
  </si>
  <si>
    <t xml:space="preserve">Основы экономики </t>
  </si>
  <si>
    <t>Стандартизация, метрология и подтверждение соответствия</t>
  </si>
  <si>
    <t>ОП.14</t>
  </si>
  <si>
    <t xml:space="preserve">Логистика </t>
  </si>
  <si>
    <t>Банкротсво и реорганизация предприятия</t>
  </si>
  <si>
    <t>Организация коммерческой деятельности</t>
  </si>
  <si>
    <t>МДК.01.02</t>
  </si>
  <si>
    <t>Организация торговли</t>
  </si>
  <si>
    <t>МДК.01.03</t>
  </si>
  <si>
    <t>Техническое оснащение торговых организаций и охраны труда</t>
  </si>
  <si>
    <t>Организация торговли на предприятии</t>
  </si>
  <si>
    <t xml:space="preserve">МДК.02.01 </t>
  </si>
  <si>
    <t>МДК.02.03</t>
  </si>
  <si>
    <t>Теоретические основы товароведения</t>
  </si>
  <si>
    <t>МДК.03.02</t>
  </si>
  <si>
    <t xml:space="preserve"> МДК.04.01</t>
  </si>
  <si>
    <t>ИА</t>
  </si>
  <si>
    <t>ПП.04</t>
  </si>
  <si>
    <t>Менеджмент (по отраслям)</t>
  </si>
  <si>
    <t>ОП.15</t>
  </si>
  <si>
    <t>ОП.16</t>
  </si>
  <si>
    <t>ОП.17</t>
  </si>
  <si>
    <t>ОП.10</t>
  </si>
  <si>
    <t>ОП.04</t>
  </si>
  <si>
    <t>Документационное обеспечение управления</t>
  </si>
  <si>
    <t>УП.04</t>
  </si>
  <si>
    <t>УП.01</t>
  </si>
  <si>
    <t>ОГСЭ.06</t>
  </si>
  <si>
    <t>Основы финансовой грамотности</t>
  </si>
  <si>
    <t>История России</t>
  </si>
  <si>
    <t>Иностранный язык в профессиональной деятельности</t>
  </si>
  <si>
    <t>Экономика организации и основы анализа финансово-хозяйственной деятельности организации</t>
  </si>
  <si>
    <t>Прикладные компьютерные программы в профессиональной деятельности</t>
  </si>
  <si>
    <t>Основы предпринимательства</t>
  </si>
  <si>
    <t>Автоматизация торгово-технологических процессов</t>
  </si>
  <si>
    <t>ОП.11</t>
  </si>
  <si>
    <t>ОП.12</t>
  </si>
  <si>
    <t>ОП.13</t>
  </si>
  <si>
    <t>ОП.18</t>
  </si>
  <si>
    <t>Организация и осуществление торговой деятельности</t>
  </si>
  <si>
    <t>Товароведение продовольственных и непродовольственных товаров</t>
  </si>
  <si>
    <t>Организация экспертизы качества потребительских товаров</t>
  </si>
  <si>
    <t>Индивидуальное предпринимательство</t>
  </si>
  <si>
    <t>Итоговая аттестация</t>
  </si>
  <si>
    <r>
      <t>Консультации</t>
    </r>
    <r>
      <rPr>
        <sz val="12"/>
        <color indexed="8"/>
        <rFont val="Times New Roman"/>
        <family val="1"/>
        <charset val="204"/>
      </rPr>
      <t xml:space="preserve"> на учебную группу по 100 часов в год (всего  300 час.)
Итоговая аттестация
1. Программа базовой подготовки
1.1. Дипломная работа 
Выполнение дипломной работы (подготовка к ВКР) с ___</t>
    </r>
    <r>
      <rPr>
        <u/>
        <sz val="12"/>
        <color indexed="8"/>
        <rFont val="Times New Roman"/>
        <family val="1"/>
        <charset val="204"/>
      </rPr>
      <t xml:space="preserve">18.05  </t>
    </r>
    <r>
      <rPr>
        <sz val="12"/>
        <color indexed="8"/>
        <rFont val="Times New Roman"/>
        <family val="1"/>
        <charset val="204"/>
      </rPr>
      <t xml:space="preserve">  по _</t>
    </r>
    <r>
      <rPr>
        <u/>
        <sz val="12"/>
        <color indexed="8"/>
        <rFont val="Times New Roman"/>
        <family val="1"/>
        <charset val="204"/>
      </rPr>
      <t>14.06</t>
    </r>
    <r>
      <rPr>
        <sz val="12"/>
        <color indexed="8"/>
        <rFont val="Times New Roman"/>
        <family val="1"/>
        <charset val="204"/>
      </rPr>
      <t xml:space="preserve">  (всего 4 нед.)
Защита дипломной работы         с__</t>
    </r>
    <r>
      <rPr>
        <u/>
        <sz val="12"/>
        <color indexed="8"/>
        <rFont val="Times New Roman"/>
        <family val="1"/>
        <charset val="204"/>
      </rPr>
      <t>15.06</t>
    </r>
    <r>
      <rPr>
        <sz val="12"/>
        <color indexed="8"/>
        <rFont val="Times New Roman"/>
        <family val="1"/>
        <charset val="204"/>
      </rPr>
      <t>__     по _</t>
    </r>
    <r>
      <rPr>
        <u/>
        <sz val="12"/>
        <color indexed="8"/>
        <rFont val="Times New Roman"/>
        <family val="1"/>
        <charset val="204"/>
      </rPr>
      <t xml:space="preserve">28.06 </t>
    </r>
    <r>
      <rPr>
        <sz val="12"/>
        <color indexed="8"/>
        <rFont val="Times New Roman"/>
        <family val="1"/>
        <charset val="204"/>
      </rPr>
      <t xml:space="preserve"> (всего  2 нед.)
Демонстрационный экзамен      с    </t>
    </r>
    <r>
      <rPr>
        <u/>
        <sz val="12"/>
        <color indexed="8"/>
        <rFont val="Times New Roman"/>
        <family val="1"/>
        <charset val="204"/>
      </rPr>
      <t xml:space="preserve">15.06 </t>
    </r>
    <r>
      <rPr>
        <sz val="12"/>
        <color indexed="8"/>
        <rFont val="Times New Roman"/>
        <family val="1"/>
        <charset val="204"/>
      </rPr>
      <t xml:space="preserve">         по   </t>
    </r>
    <r>
      <rPr>
        <u/>
        <sz val="12"/>
        <color indexed="8"/>
        <rFont val="Times New Roman"/>
        <family val="1"/>
        <charset val="204"/>
      </rPr>
      <t>28.06</t>
    </r>
    <r>
      <rPr>
        <sz val="12"/>
        <color indexed="8"/>
        <rFont val="Times New Roman"/>
        <family val="1"/>
        <charset val="204"/>
      </rPr>
      <t xml:space="preserve"> (всего 2 нед.)   </t>
    </r>
  </si>
  <si>
    <t>Товароведение и организация экспертизы качества потребительских товаров (по выбору)</t>
  </si>
  <si>
    <t>Организация и осуществление предпринимательской деятельности в сфере торговли (по выбору)</t>
  </si>
  <si>
    <t xml:space="preserve">Организация предпринимательской деятельности </t>
  </si>
  <si>
    <t>Учебная практика</t>
  </si>
  <si>
    <t>Эксплуатация торгово-технологического оборудования и охраны труда</t>
  </si>
  <si>
    <r>
      <rPr>
        <sz val="12"/>
        <rFont val="Times New Roman"/>
        <family val="1"/>
        <charset val="204"/>
      </rPr>
      <t>Выполнение работ по профессии 20004 Агент коммерческий</t>
    </r>
    <r>
      <rPr>
        <b/>
        <sz val="12"/>
        <rFont val="Times New Roman"/>
        <family val="1"/>
        <charset val="204"/>
      </rPr>
      <t xml:space="preserve">
</t>
    </r>
  </si>
  <si>
    <t xml:space="preserve">Организация деятельности агента коммерческого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</si>
</sst>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1" fillId="0" borderId="0" xfId="0" applyFont="1"/>
    <xf numFmtId="0" fontId="6" fillId="0" borderId="0" xfId="0" applyFont="1"/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0" fillId="0" borderId="15" xfId="0" applyBorder="1"/>
    <xf numFmtId="0" fontId="0" fillId="0" borderId="56" xfId="0" applyBorder="1"/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5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36" xfId="0" applyFont="1" applyFill="1" applyBorder="1" applyAlignment="1">
      <alignment horizontal="center" vertical="center" textRotation="90" wrapText="1"/>
    </xf>
    <xf numFmtId="0" fontId="2" fillId="0" borderId="57" xfId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textRotation="90" wrapText="1"/>
    </xf>
    <xf numFmtId="0" fontId="2" fillId="0" borderId="56" xfId="1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8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7" sqref="A7"/>
    </sheetView>
  </sheetViews>
  <sheetFormatPr defaultRowHeight="15.75"/>
  <cols>
    <col min="1" max="16384" width="9.140625" style="12"/>
  </cols>
  <sheetData>
    <row r="1" spans="1:1" ht="18.75">
      <c r="A1" s="11" t="s">
        <v>58</v>
      </c>
    </row>
    <row r="2" spans="1:1">
      <c r="A2" s="12" t="s">
        <v>60</v>
      </c>
    </row>
    <row r="3" spans="1:1">
      <c r="A3" s="12" t="s">
        <v>59</v>
      </c>
    </row>
    <row r="4" spans="1:1">
      <c r="A4" s="12" t="s">
        <v>61</v>
      </c>
    </row>
    <row r="5" spans="1:1">
      <c r="A5" s="12" t="s">
        <v>63</v>
      </c>
    </row>
    <row r="6" spans="1:1">
      <c r="A6" s="12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abSelected="1" view="pageBreakPreview" topLeftCell="A29" zoomScale="80" zoomScaleNormal="70" zoomScaleSheetLayoutView="80" zoomScalePageLayoutView="90" workbookViewId="0">
      <pane xSplit="17040" topLeftCell="T1"/>
      <selection activeCell="I56" sqref="I56"/>
      <selection pane="topRight" activeCell="T47" sqref="T47"/>
    </sheetView>
  </sheetViews>
  <sheetFormatPr defaultRowHeight="15.75"/>
  <cols>
    <col min="1" max="1" width="12.85546875" style="5" customWidth="1"/>
    <col min="2" max="2" width="60.7109375" style="2" customWidth="1"/>
    <col min="3" max="3" width="4.7109375" style="9" customWidth="1"/>
    <col min="4" max="4" width="1.7109375" style="9" bestFit="1" customWidth="1"/>
    <col min="5" max="5" width="4" style="9" customWidth="1"/>
    <col min="6" max="6" width="1.7109375" style="9" bestFit="1" customWidth="1"/>
    <col min="7" max="7" width="4.7109375" style="9" customWidth="1"/>
    <col min="8" max="8" width="4.42578125" style="9" customWidth="1"/>
    <col min="9" max="9" width="6.85546875" style="9" customWidth="1"/>
    <col min="10" max="11" width="5.85546875" style="9" customWidth="1"/>
    <col min="12" max="12" width="5.28515625" style="9" customWidth="1"/>
    <col min="13" max="13" width="5.7109375" style="9" customWidth="1"/>
    <col min="14" max="14" width="5.140625" style="9" customWidth="1"/>
    <col min="15" max="15" width="5.28515625" style="9" customWidth="1"/>
    <col min="16" max="16" width="8.140625" style="9" customWidth="1"/>
    <col min="17" max="17" width="5" style="9" customWidth="1"/>
    <col min="18" max="18" width="5.28515625" style="9" customWidth="1"/>
    <col min="19" max="19" width="7.5703125" style="9" customWidth="1"/>
    <col min="20" max="20" width="5.42578125" style="9" customWidth="1"/>
    <col min="21" max="21" width="5.85546875" style="9" customWidth="1"/>
    <col min="22" max="22" width="8.28515625" style="9" customWidth="1"/>
    <col min="23" max="23" width="5.85546875" style="9" customWidth="1"/>
    <col min="24" max="24" width="5.5703125" style="1" bestFit="1" customWidth="1"/>
    <col min="25" max="25" width="1.7109375" style="2" bestFit="1" customWidth="1"/>
    <col min="26" max="26" width="5" style="2" customWidth="1"/>
    <col min="27" max="16384" width="9.140625" style="2"/>
  </cols>
  <sheetData>
    <row r="1" spans="1:24" ht="30" customHeight="1" thickBot="1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4" ht="44.25" customHeight="1" thickBot="1">
      <c r="A2" s="189" t="s">
        <v>0</v>
      </c>
      <c r="B2" s="192" t="s">
        <v>1</v>
      </c>
      <c r="C2" s="198" t="s">
        <v>56</v>
      </c>
      <c r="D2" s="199"/>
      <c r="E2" s="199"/>
      <c r="F2" s="199"/>
      <c r="G2" s="199"/>
      <c r="H2" s="257" t="s">
        <v>77</v>
      </c>
      <c r="I2" s="204" t="s">
        <v>2</v>
      </c>
      <c r="J2" s="204"/>
      <c r="K2" s="204"/>
      <c r="L2" s="204"/>
      <c r="M2" s="204"/>
      <c r="N2" s="205"/>
      <c r="O2" s="186" t="s">
        <v>57</v>
      </c>
      <c r="P2" s="187"/>
      <c r="Q2" s="187"/>
      <c r="R2" s="187"/>
      <c r="S2" s="187"/>
      <c r="T2" s="187"/>
      <c r="U2" s="187"/>
      <c r="V2" s="187"/>
      <c r="W2" s="188"/>
    </row>
    <row r="3" spans="1:24" ht="34.5" customHeight="1">
      <c r="A3" s="190"/>
      <c r="B3" s="193"/>
      <c r="C3" s="200"/>
      <c r="D3" s="201"/>
      <c r="E3" s="201"/>
      <c r="F3" s="201"/>
      <c r="G3" s="201"/>
      <c r="H3" s="258"/>
      <c r="I3" s="206" t="s">
        <v>3</v>
      </c>
      <c r="J3" s="209" t="s">
        <v>67</v>
      </c>
      <c r="K3" s="211" t="s">
        <v>4</v>
      </c>
      <c r="L3" s="211"/>
      <c r="M3" s="211"/>
      <c r="N3" s="212"/>
      <c r="O3" s="248" t="s">
        <v>5</v>
      </c>
      <c r="P3" s="249"/>
      <c r="Q3" s="250"/>
      <c r="R3" s="251" t="s">
        <v>6</v>
      </c>
      <c r="S3" s="249"/>
      <c r="T3" s="252"/>
      <c r="U3" s="248" t="s">
        <v>7</v>
      </c>
      <c r="V3" s="249"/>
      <c r="W3" s="250"/>
    </row>
    <row r="4" spans="1:24" ht="15.75" customHeight="1">
      <c r="A4" s="190"/>
      <c r="B4" s="193"/>
      <c r="C4" s="200"/>
      <c r="D4" s="201"/>
      <c r="E4" s="201"/>
      <c r="F4" s="201"/>
      <c r="G4" s="201"/>
      <c r="H4" s="258"/>
      <c r="I4" s="207"/>
      <c r="J4" s="209"/>
      <c r="K4" s="209" t="s">
        <v>8</v>
      </c>
      <c r="L4" s="213" t="s">
        <v>9</v>
      </c>
      <c r="M4" s="213"/>
      <c r="N4" s="214"/>
      <c r="O4" s="182" t="s">
        <v>10</v>
      </c>
      <c r="P4" s="184" t="s">
        <v>78</v>
      </c>
      <c r="Q4" s="253" t="s">
        <v>79</v>
      </c>
      <c r="R4" s="255" t="s">
        <v>10</v>
      </c>
      <c r="S4" s="184" t="s">
        <v>78</v>
      </c>
      <c r="T4" s="217" t="s">
        <v>79</v>
      </c>
      <c r="U4" s="182" t="s">
        <v>10</v>
      </c>
      <c r="V4" s="184" t="s">
        <v>78</v>
      </c>
      <c r="W4" s="253" t="s">
        <v>79</v>
      </c>
    </row>
    <row r="5" spans="1:24" ht="42" customHeight="1">
      <c r="A5" s="190"/>
      <c r="B5" s="193"/>
      <c r="C5" s="200"/>
      <c r="D5" s="201"/>
      <c r="E5" s="201"/>
      <c r="F5" s="201"/>
      <c r="G5" s="201"/>
      <c r="H5" s="258"/>
      <c r="I5" s="207"/>
      <c r="J5" s="209"/>
      <c r="K5" s="209"/>
      <c r="L5" s="215" t="s">
        <v>10</v>
      </c>
      <c r="M5" s="215" t="s">
        <v>33</v>
      </c>
      <c r="N5" s="217" t="s">
        <v>11</v>
      </c>
      <c r="O5" s="182"/>
      <c r="P5" s="184"/>
      <c r="Q5" s="253"/>
      <c r="R5" s="255"/>
      <c r="S5" s="184"/>
      <c r="T5" s="217"/>
      <c r="U5" s="182"/>
      <c r="V5" s="184"/>
      <c r="W5" s="253"/>
    </row>
    <row r="6" spans="1:24" ht="21.75" customHeight="1">
      <c r="A6" s="190"/>
      <c r="B6" s="193"/>
      <c r="C6" s="200"/>
      <c r="D6" s="201"/>
      <c r="E6" s="201"/>
      <c r="F6" s="201"/>
      <c r="G6" s="201"/>
      <c r="H6" s="258"/>
      <c r="I6" s="207"/>
      <c r="J6" s="209"/>
      <c r="K6" s="209"/>
      <c r="L6" s="215"/>
      <c r="M6" s="215"/>
      <c r="N6" s="217"/>
      <c r="O6" s="182"/>
      <c r="P6" s="184"/>
      <c r="Q6" s="253"/>
      <c r="R6" s="255"/>
      <c r="S6" s="184"/>
      <c r="T6" s="217"/>
      <c r="U6" s="182"/>
      <c r="V6" s="184"/>
      <c r="W6" s="253"/>
    </row>
    <row r="7" spans="1:24" ht="75.75" customHeight="1" thickBot="1">
      <c r="A7" s="191"/>
      <c r="B7" s="194"/>
      <c r="C7" s="202"/>
      <c r="D7" s="203"/>
      <c r="E7" s="203"/>
      <c r="F7" s="203"/>
      <c r="G7" s="203"/>
      <c r="H7" s="259"/>
      <c r="I7" s="208"/>
      <c r="J7" s="210"/>
      <c r="K7" s="210"/>
      <c r="L7" s="216"/>
      <c r="M7" s="216"/>
      <c r="N7" s="218"/>
      <c r="O7" s="183"/>
      <c r="P7" s="185"/>
      <c r="Q7" s="254"/>
      <c r="R7" s="256"/>
      <c r="S7" s="185"/>
      <c r="T7" s="218"/>
      <c r="U7" s="183"/>
      <c r="V7" s="185"/>
      <c r="W7" s="254"/>
    </row>
    <row r="8" spans="1:24" ht="16.5" thickBot="1">
      <c r="A8" s="24">
        <v>1</v>
      </c>
      <c r="B8" s="25">
        <v>2</v>
      </c>
      <c r="C8" s="245">
        <v>3</v>
      </c>
      <c r="D8" s="246"/>
      <c r="E8" s="246"/>
      <c r="F8" s="246"/>
      <c r="G8" s="247"/>
      <c r="H8" s="20">
        <v>4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3">
        <v>11</v>
      </c>
      <c r="O8" s="19">
        <v>12</v>
      </c>
      <c r="P8" s="20">
        <v>13</v>
      </c>
      <c r="Q8" s="21">
        <v>14</v>
      </c>
      <c r="R8" s="22">
        <v>15</v>
      </c>
      <c r="S8" s="20">
        <v>16</v>
      </c>
      <c r="T8" s="23">
        <v>17</v>
      </c>
      <c r="U8" s="19">
        <v>18</v>
      </c>
      <c r="V8" s="20">
        <v>19</v>
      </c>
      <c r="W8" s="21">
        <v>20</v>
      </c>
      <c r="X8" s="3"/>
    </row>
    <row r="9" spans="1:24" ht="31.5">
      <c r="A9" s="26" t="s">
        <v>12</v>
      </c>
      <c r="B9" s="27" t="s">
        <v>71</v>
      </c>
      <c r="C9" s="28">
        <f>SUM(COUNTIF(C10:G15,"З"))</f>
        <v>2</v>
      </c>
      <c r="D9" s="29" t="s">
        <v>36</v>
      </c>
      <c r="E9" s="30">
        <f>SUM(COUNTIF(C10:G15,"ДЗ"))</f>
        <v>4</v>
      </c>
      <c r="F9" s="29" t="s">
        <v>36</v>
      </c>
      <c r="G9" s="31">
        <f>SUM(COUNTIF(C10:G12,"Э"),COUNTIF(C15:G15,"Э"))</f>
        <v>0</v>
      </c>
      <c r="H9" s="32"/>
      <c r="I9" s="33">
        <f t="shared" ref="I9:W9" si="0">SUM(I10:I15)</f>
        <v>802</v>
      </c>
      <c r="J9" s="33">
        <f t="shared" si="0"/>
        <v>723</v>
      </c>
      <c r="K9" s="33">
        <f t="shared" si="0"/>
        <v>79</v>
      </c>
      <c r="L9" s="33">
        <f t="shared" si="0"/>
        <v>60</v>
      </c>
      <c r="M9" s="33">
        <f t="shared" si="0"/>
        <v>19</v>
      </c>
      <c r="N9" s="34">
        <f t="shared" si="0"/>
        <v>0</v>
      </c>
      <c r="O9" s="35">
        <f t="shared" si="0"/>
        <v>44</v>
      </c>
      <c r="P9" s="33">
        <f t="shared" si="0"/>
        <v>11</v>
      </c>
      <c r="Q9" s="36">
        <f t="shared" si="0"/>
        <v>9</v>
      </c>
      <c r="R9" s="37">
        <f t="shared" si="0"/>
        <v>16</v>
      </c>
      <c r="S9" s="33">
        <f t="shared" si="0"/>
        <v>8</v>
      </c>
      <c r="T9" s="34">
        <f t="shared" si="0"/>
        <v>2</v>
      </c>
      <c r="U9" s="35">
        <f t="shared" si="0"/>
        <v>0</v>
      </c>
      <c r="V9" s="33">
        <f t="shared" si="0"/>
        <v>0</v>
      </c>
      <c r="W9" s="36">
        <f t="shared" si="0"/>
        <v>0</v>
      </c>
      <c r="X9" s="1">
        <f t="shared" ref="X9" si="1">SUM(L9:N9)</f>
        <v>79</v>
      </c>
    </row>
    <row r="10" spans="1:24">
      <c r="A10" s="132" t="s">
        <v>13</v>
      </c>
      <c r="B10" s="260" t="s">
        <v>48</v>
      </c>
      <c r="C10" s="91" t="s">
        <v>74</v>
      </c>
      <c r="D10" s="86" t="s">
        <v>35</v>
      </c>
      <c r="E10" s="91" t="s">
        <v>70</v>
      </c>
      <c r="F10" s="87" t="s">
        <v>35</v>
      </c>
      <c r="G10" s="91" t="s">
        <v>70</v>
      </c>
      <c r="H10" s="261"/>
      <c r="I10" s="169">
        <v>59</v>
      </c>
      <c r="J10" s="169">
        <v>50</v>
      </c>
      <c r="K10" s="169">
        <v>9</v>
      </c>
      <c r="L10" s="169">
        <v>9</v>
      </c>
      <c r="M10" s="169">
        <v>0</v>
      </c>
      <c r="N10" s="39">
        <v>0</v>
      </c>
      <c r="O10" s="80">
        <v>9</v>
      </c>
      <c r="P10" s="81">
        <v>0</v>
      </c>
      <c r="Q10" s="82">
        <v>0</v>
      </c>
      <c r="R10" s="42">
        <v>0</v>
      </c>
      <c r="S10" s="81">
        <v>0</v>
      </c>
      <c r="T10" s="39">
        <v>0</v>
      </c>
      <c r="U10" s="40">
        <v>0</v>
      </c>
      <c r="V10" s="38">
        <v>0</v>
      </c>
      <c r="W10" s="41">
        <v>0</v>
      </c>
      <c r="X10" s="8">
        <f>SUM(O10:U10)</f>
        <v>9</v>
      </c>
    </row>
    <row r="11" spans="1:24">
      <c r="A11" s="132" t="s">
        <v>37</v>
      </c>
      <c r="B11" s="260" t="s">
        <v>119</v>
      </c>
      <c r="C11" s="91" t="s">
        <v>74</v>
      </c>
      <c r="D11" s="86" t="s">
        <v>35</v>
      </c>
      <c r="E11" s="91" t="s">
        <v>70</v>
      </c>
      <c r="F11" s="86" t="s">
        <v>35</v>
      </c>
      <c r="G11" s="91" t="s">
        <v>70</v>
      </c>
      <c r="H11" s="261"/>
      <c r="I11" s="169">
        <v>175</v>
      </c>
      <c r="J11" s="169">
        <v>143</v>
      </c>
      <c r="K11" s="169">
        <v>32</v>
      </c>
      <c r="L11" s="169">
        <v>25</v>
      </c>
      <c r="M11" s="169">
        <v>7</v>
      </c>
      <c r="N11" s="39">
        <v>0</v>
      </c>
      <c r="O11" s="80">
        <v>25</v>
      </c>
      <c r="P11" s="81">
        <v>7</v>
      </c>
      <c r="Q11" s="82">
        <v>7</v>
      </c>
      <c r="R11" s="42">
        <v>0</v>
      </c>
      <c r="S11" s="81">
        <v>0</v>
      </c>
      <c r="T11" s="39">
        <v>0</v>
      </c>
      <c r="U11" s="40">
        <v>0</v>
      </c>
      <c r="V11" s="38">
        <v>0</v>
      </c>
      <c r="W11" s="41">
        <v>0</v>
      </c>
      <c r="X11" s="8">
        <f>SUM(O11:U11)</f>
        <v>39</v>
      </c>
    </row>
    <row r="12" spans="1:24">
      <c r="A12" s="132" t="s">
        <v>38</v>
      </c>
      <c r="B12" s="260" t="s">
        <v>120</v>
      </c>
      <c r="C12" s="91" t="s">
        <v>75</v>
      </c>
      <c r="D12" s="86" t="s">
        <v>35</v>
      </c>
      <c r="E12" s="87" t="s">
        <v>70</v>
      </c>
      <c r="F12" s="86" t="s">
        <v>35</v>
      </c>
      <c r="G12" s="87" t="s">
        <v>70</v>
      </c>
      <c r="H12" s="169">
        <v>1</v>
      </c>
      <c r="I12" s="169">
        <v>116</v>
      </c>
      <c r="J12" s="169">
        <v>104</v>
      </c>
      <c r="K12" s="169">
        <v>12</v>
      </c>
      <c r="L12" s="169">
        <v>8</v>
      </c>
      <c r="M12" s="169">
        <v>4</v>
      </c>
      <c r="N12" s="39">
        <v>0</v>
      </c>
      <c r="O12" s="80">
        <v>8</v>
      </c>
      <c r="P12" s="81">
        <v>4</v>
      </c>
      <c r="Q12" s="82">
        <v>1</v>
      </c>
      <c r="R12" s="42">
        <v>0</v>
      </c>
      <c r="S12" s="81">
        <v>0</v>
      </c>
      <c r="T12" s="39">
        <v>0</v>
      </c>
      <c r="U12" s="40">
        <v>0</v>
      </c>
      <c r="V12" s="38">
        <v>0</v>
      </c>
      <c r="W12" s="41">
        <v>0</v>
      </c>
      <c r="X12" s="8">
        <f>SUM(O12:U12)</f>
        <v>13</v>
      </c>
    </row>
    <row r="13" spans="1:24">
      <c r="A13" s="132" t="s">
        <v>39</v>
      </c>
      <c r="B13" s="260" t="s">
        <v>49</v>
      </c>
      <c r="C13" s="91" t="s">
        <v>75</v>
      </c>
      <c r="D13" s="86" t="s">
        <v>35</v>
      </c>
      <c r="E13" s="91" t="s">
        <v>70</v>
      </c>
      <c r="F13" s="86" t="s">
        <v>35</v>
      </c>
      <c r="G13" s="91" t="s">
        <v>70</v>
      </c>
      <c r="H13" s="261">
        <v>1</v>
      </c>
      <c r="I13" s="169">
        <v>236</v>
      </c>
      <c r="J13" s="169">
        <f t="shared" ref="J13" si="2">I13-K13</f>
        <v>234</v>
      </c>
      <c r="K13" s="169">
        <f t="shared" ref="K13" si="3">L13+M13+N13</f>
        <v>2</v>
      </c>
      <c r="L13" s="169">
        <v>2</v>
      </c>
      <c r="M13" s="169">
        <v>0</v>
      </c>
      <c r="N13" s="39">
        <v>0</v>
      </c>
      <c r="O13" s="80">
        <v>2</v>
      </c>
      <c r="P13" s="81">
        <v>0</v>
      </c>
      <c r="Q13" s="82">
        <v>1</v>
      </c>
      <c r="R13" s="42">
        <v>0</v>
      </c>
      <c r="S13" s="81">
        <v>0</v>
      </c>
      <c r="T13" s="39">
        <v>0</v>
      </c>
      <c r="U13" s="40">
        <v>0</v>
      </c>
      <c r="V13" s="38">
        <v>0</v>
      </c>
      <c r="W13" s="41">
        <v>0</v>
      </c>
      <c r="X13" s="8">
        <f>SUM(O13:U13)</f>
        <v>3</v>
      </c>
    </row>
    <row r="14" spans="1:24" ht="16.5" thickBot="1">
      <c r="A14" s="262" t="s">
        <v>40</v>
      </c>
      <c r="B14" s="129" t="s">
        <v>50</v>
      </c>
      <c r="C14" s="117" t="s">
        <v>70</v>
      </c>
      <c r="D14" s="94" t="s">
        <v>35</v>
      </c>
      <c r="E14" s="117" t="s">
        <v>74</v>
      </c>
      <c r="F14" s="94" t="s">
        <v>35</v>
      </c>
      <c r="G14" s="117" t="s">
        <v>70</v>
      </c>
      <c r="H14" s="118"/>
      <c r="I14" s="95">
        <v>108</v>
      </c>
      <c r="J14" s="95">
        <f>I14-K14</f>
        <v>96</v>
      </c>
      <c r="K14" s="95">
        <v>12</v>
      </c>
      <c r="L14" s="95">
        <v>8</v>
      </c>
      <c r="M14" s="95">
        <v>4</v>
      </c>
      <c r="N14" s="44">
        <v>0</v>
      </c>
      <c r="O14" s="157">
        <v>0</v>
      </c>
      <c r="P14" s="158">
        <v>0</v>
      </c>
      <c r="Q14" s="159">
        <v>0</v>
      </c>
      <c r="R14" s="47">
        <v>8</v>
      </c>
      <c r="S14" s="158">
        <v>4</v>
      </c>
      <c r="T14" s="44">
        <v>1</v>
      </c>
      <c r="U14" s="157">
        <v>0</v>
      </c>
      <c r="V14" s="158">
        <v>0</v>
      </c>
      <c r="W14" s="159">
        <v>0</v>
      </c>
      <c r="X14" s="8">
        <f>SUM(O15:U15)</f>
        <v>13</v>
      </c>
    </row>
    <row r="15" spans="1:24" ht="16.5" thickBot="1">
      <c r="A15" s="262" t="s">
        <v>117</v>
      </c>
      <c r="B15" s="129" t="s">
        <v>118</v>
      </c>
      <c r="C15" s="117" t="s">
        <v>70</v>
      </c>
      <c r="D15" s="94" t="s">
        <v>35</v>
      </c>
      <c r="E15" s="117" t="s">
        <v>74</v>
      </c>
      <c r="F15" s="94" t="s">
        <v>35</v>
      </c>
      <c r="G15" s="117" t="s">
        <v>70</v>
      </c>
      <c r="H15" s="118"/>
      <c r="I15" s="95">
        <v>108</v>
      </c>
      <c r="J15" s="95">
        <f>I15-K15</f>
        <v>96</v>
      </c>
      <c r="K15" s="95">
        <v>12</v>
      </c>
      <c r="L15" s="95">
        <v>8</v>
      </c>
      <c r="M15" s="95">
        <v>4</v>
      </c>
      <c r="N15" s="44">
        <v>0</v>
      </c>
      <c r="O15" s="144">
        <v>0</v>
      </c>
      <c r="P15" s="145">
        <v>0</v>
      </c>
      <c r="Q15" s="146">
        <v>0</v>
      </c>
      <c r="R15" s="47">
        <v>8</v>
      </c>
      <c r="S15" s="145">
        <v>4</v>
      </c>
      <c r="T15" s="44">
        <v>1</v>
      </c>
      <c r="U15" s="45">
        <v>0</v>
      </c>
      <c r="V15" s="43">
        <v>0</v>
      </c>
      <c r="W15" s="46">
        <v>0</v>
      </c>
      <c r="X15" s="1">
        <f>SUM(L16:N16)</f>
        <v>48</v>
      </c>
    </row>
    <row r="16" spans="1:24">
      <c r="A16" s="263" t="s">
        <v>14</v>
      </c>
      <c r="B16" s="171" t="s">
        <v>15</v>
      </c>
      <c r="C16" s="264">
        <f>SUM(COUNTIF(C17:G18,"З"))</f>
        <v>0</v>
      </c>
      <c r="D16" s="265" t="s">
        <v>36</v>
      </c>
      <c r="E16" s="266">
        <f>COUNTIF(C17:G18,"ДЗ")</f>
        <v>2</v>
      </c>
      <c r="F16" s="265" t="s">
        <v>36</v>
      </c>
      <c r="G16" s="267">
        <f>COUNTIF(C17:G18,"Э")</f>
        <v>0</v>
      </c>
      <c r="H16" s="268"/>
      <c r="I16" s="166">
        <f>SUM(I17:I18)</f>
        <v>222</v>
      </c>
      <c r="J16" s="166">
        <f t="shared" ref="J16:L16" si="4">SUM(J17:J18)</f>
        <v>174</v>
      </c>
      <c r="K16" s="166">
        <f t="shared" si="4"/>
        <v>48</v>
      </c>
      <c r="L16" s="166">
        <f t="shared" si="4"/>
        <v>23</v>
      </c>
      <c r="M16" s="166">
        <f>SUM(M17:M18)</f>
        <v>25</v>
      </c>
      <c r="N16" s="34">
        <f t="shared" ref="N16:W16" si="5">SUM(N17:N18)</f>
        <v>0</v>
      </c>
      <c r="O16" s="35">
        <f t="shared" si="5"/>
        <v>6</v>
      </c>
      <c r="P16" s="33">
        <f t="shared" si="5"/>
        <v>12</v>
      </c>
      <c r="Q16" s="36">
        <f t="shared" si="5"/>
        <v>1</v>
      </c>
      <c r="R16" s="37">
        <f t="shared" si="5"/>
        <v>17</v>
      </c>
      <c r="S16" s="33">
        <f t="shared" si="5"/>
        <v>13</v>
      </c>
      <c r="T16" s="34">
        <f t="shared" si="5"/>
        <v>1</v>
      </c>
      <c r="U16" s="35">
        <f t="shared" si="5"/>
        <v>0</v>
      </c>
      <c r="V16" s="33">
        <f t="shared" si="5"/>
        <v>0</v>
      </c>
      <c r="W16" s="36">
        <f t="shared" si="5"/>
        <v>0</v>
      </c>
      <c r="X16" s="8">
        <f>SUM(O17:U17)</f>
        <v>19</v>
      </c>
    </row>
    <row r="17" spans="1:24">
      <c r="A17" s="132" t="s">
        <v>16</v>
      </c>
      <c r="B17" s="260" t="s">
        <v>51</v>
      </c>
      <c r="C17" s="269" t="s">
        <v>74</v>
      </c>
      <c r="D17" s="87" t="s">
        <v>35</v>
      </c>
      <c r="E17" s="91" t="s">
        <v>70</v>
      </c>
      <c r="F17" s="87" t="s">
        <v>35</v>
      </c>
      <c r="G17" s="269" t="s">
        <v>70</v>
      </c>
      <c r="H17" s="261">
        <v>1</v>
      </c>
      <c r="I17" s="169">
        <v>95</v>
      </c>
      <c r="J17" s="169">
        <f>I17-K17</f>
        <v>77</v>
      </c>
      <c r="K17" s="169">
        <f>SUM(L17:N17)</f>
        <v>18</v>
      </c>
      <c r="L17" s="169">
        <v>6</v>
      </c>
      <c r="M17" s="169">
        <v>12</v>
      </c>
      <c r="N17" s="39">
        <v>0</v>
      </c>
      <c r="O17" s="80">
        <v>6</v>
      </c>
      <c r="P17" s="81">
        <v>12</v>
      </c>
      <c r="Q17" s="82">
        <v>1</v>
      </c>
      <c r="R17" s="42">
        <v>0</v>
      </c>
      <c r="S17" s="81">
        <v>0</v>
      </c>
      <c r="T17" s="39">
        <v>0</v>
      </c>
      <c r="U17" s="40">
        <v>0</v>
      </c>
      <c r="V17" s="38">
        <v>0</v>
      </c>
      <c r="W17" s="41">
        <v>0</v>
      </c>
      <c r="X17" s="8">
        <f>SUM(O18:U18)</f>
        <v>31</v>
      </c>
    </row>
    <row r="18" spans="1:24" ht="32.25" thickBot="1">
      <c r="A18" s="262" t="s">
        <v>41</v>
      </c>
      <c r="B18" s="129" t="s">
        <v>52</v>
      </c>
      <c r="C18" s="270" t="s">
        <v>70</v>
      </c>
      <c r="D18" s="116" t="s">
        <v>35</v>
      </c>
      <c r="E18" s="117" t="s">
        <v>74</v>
      </c>
      <c r="F18" s="116" t="s">
        <v>35</v>
      </c>
      <c r="G18" s="270" t="s">
        <v>70</v>
      </c>
      <c r="H18" s="118"/>
      <c r="I18" s="95">
        <v>127</v>
      </c>
      <c r="J18" s="95">
        <f>I18-K18</f>
        <v>97</v>
      </c>
      <c r="K18" s="95">
        <f>SUM(L18:N18)</f>
        <v>30</v>
      </c>
      <c r="L18" s="95">
        <v>17</v>
      </c>
      <c r="M18" s="95">
        <v>13</v>
      </c>
      <c r="N18" s="44">
        <v>0</v>
      </c>
      <c r="O18" s="83">
        <v>0</v>
      </c>
      <c r="P18" s="84">
        <v>0</v>
      </c>
      <c r="Q18" s="85">
        <v>0</v>
      </c>
      <c r="R18" s="145">
        <v>17</v>
      </c>
      <c r="S18" s="145">
        <v>13</v>
      </c>
      <c r="T18" s="44">
        <v>1</v>
      </c>
      <c r="U18" s="45">
        <v>0</v>
      </c>
      <c r="V18" s="43">
        <v>0</v>
      </c>
      <c r="W18" s="46">
        <v>0</v>
      </c>
      <c r="X18" s="1">
        <f>SUM(L19:N19)</f>
        <v>266</v>
      </c>
    </row>
    <row r="19" spans="1:24" ht="16.5" thickBot="1">
      <c r="A19" s="271" t="s">
        <v>17</v>
      </c>
      <c r="B19" s="272" t="s">
        <v>18</v>
      </c>
      <c r="C19" s="86" t="s">
        <v>70</v>
      </c>
      <c r="D19" s="120" t="s">
        <v>36</v>
      </c>
      <c r="E19" s="121">
        <v>8</v>
      </c>
      <c r="F19" s="120" t="s">
        <v>36</v>
      </c>
      <c r="G19" s="122">
        <v>8</v>
      </c>
      <c r="H19" s="123"/>
      <c r="I19" s="135">
        <v>1476</v>
      </c>
      <c r="J19" s="135">
        <v>1190</v>
      </c>
      <c r="K19" s="135">
        <v>286</v>
      </c>
      <c r="L19" s="135">
        <v>168</v>
      </c>
      <c r="M19" s="135">
        <v>98</v>
      </c>
      <c r="N19" s="49">
        <v>0</v>
      </c>
      <c r="O19" s="50">
        <v>108</v>
      </c>
      <c r="P19" s="48">
        <v>200</v>
      </c>
      <c r="Q19" s="51">
        <v>7</v>
      </c>
      <c r="R19" s="52">
        <v>28</v>
      </c>
      <c r="S19" s="48">
        <v>6</v>
      </c>
      <c r="T19" s="49">
        <v>2</v>
      </c>
      <c r="U19" s="50">
        <v>32</v>
      </c>
      <c r="V19" s="48">
        <v>12</v>
      </c>
      <c r="W19" s="51">
        <v>2</v>
      </c>
      <c r="X19" s="1">
        <f>SUM(L20:N20)</f>
        <v>343</v>
      </c>
    </row>
    <row r="20" spans="1:24">
      <c r="A20" s="263" t="s">
        <v>19</v>
      </c>
      <c r="B20" s="171" t="s">
        <v>20</v>
      </c>
      <c r="C20" s="264">
        <f>SUM(COUNTIF(C22:G38,"З"))</f>
        <v>0</v>
      </c>
      <c r="D20" s="265" t="s">
        <v>36</v>
      </c>
      <c r="E20" s="266">
        <f>COUNTIF(C22:G38,"ДЗ")</f>
        <v>12</v>
      </c>
      <c r="F20" s="265" t="s">
        <v>36</v>
      </c>
      <c r="G20" s="267">
        <f>COUNTIF(C22:G38,"Э")</f>
        <v>5</v>
      </c>
      <c r="H20" s="268"/>
      <c r="I20" s="166">
        <f t="shared" ref="I20:W20" si="6">SUM(I22:I38)</f>
        <v>1754</v>
      </c>
      <c r="J20" s="166">
        <f t="shared" si="6"/>
        <v>1431</v>
      </c>
      <c r="K20" s="166">
        <f t="shared" si="6"/>
        <v>323</v>
      </c>
      <c r="L20" s="166">
        <f t="shared" si="6"/>
        <v>207</v>
      </c>
      <c r="M20" s="166">
        <f t="shared" si="6"/>
        <v>116</v>
      </c>
      <c r="N20" s="34">
        <f t="shared" si="6"/>
        <v>20</v>
      </c>
      <c r="O20" s="35">
        <f t="shared" si="6"/>
        <v>110</v>
      </c>
      <c r="P20" s="33">
        <f t="shared" si="6"/>
        <v>95</v>
      </c>
      <c r="Q20" s="36">
        <f t="shared" si="6"/>
        <v>9</v>
      </c>
      <c r="R20" s="37">
        <f t="shared" si="6"/>
        <v>49</v>
      </c>
      <c r="S20" s="33">
        <f t="shared" si="6"/>
        <v>23</v>
      </c>
      <c r="T20" s="34">
        <f t="shared" si="6"/>
        <v>6</v>
      </c>
      <c r="U20" s="35">
        <f t="shared" si="6"/>
        <v>36</v>
      </c>
      <c r="V20" s="33">
        <f t="shared" si="6"/>
        <v>17</v>
      </c>
      <c r="W20" s="36">
        <f t="shared" si="6"/>
        <v>2</v>
      </c>
      <c r="X20" s="8">
        <f t="shared" ref="X20" si="7">SUM(O22:U22)</f>
        <v>28</v>
      </c>
    </row>
    <row r="21" spans="1:24" ht="31.5">
      <c r="A21" s="132" t="s">
        <v>80</v>
      </c>
      <c r="B21" s="260" t="s">
        <v>121</v>
      </c>
      <c r="C21" s="86" t="s">
        <v>76</v>
      </c>
      <c r="D21" s="87" t="s">
        <v>35</v>
      </c>
      <c r="E21" s="86" t="s">
        <v>70</v>
      </c>
      <c r="F21" s="87" t="s">
        <v>35</v>
      </c>
      <c r="G21" s="86" t="s">
        <v>70</v>
      </c>
      <c r="H21" s="169"/>
      <c r="I21" s="169">
        <v>105</v>
      </c>
      <c r="J21" s="169">
        <f>I21-K21</f>
        <v>78</v>
      </c>
      <c r="K21" s="169">
        <v>27</v>
      </c>
      <c r="L21" s="169">
        <v>17</v>
      </c>
      <c r="M21" s="169">
        <v>10</v>
      </c>
      <c r="N21" s="161">
        <v>0</v>
      </c>
      <c r="O21" s="88">
        <v>17</v>
      </c>
      <c r="P21" s="160">
        <v>10</v>
      </c>
      <c r="Q21" s="89">
        <v>1</v>
      </c>
      <c r="R21" s="90">
        <v>0</v>
      </c>
      <c r="S21" s="160">
        <v>0</v>
      </c>
      <c r="T21" s="161">
        <v>0</v>
      </c>
      <c r="U21" s="88">
        <v>0</v>
      </c>
      <c r="V21" s="160">
        <v>0</v>
      </c>
      <c r="W21" s="89">
        <v>0</v>
      </c>
      <c r="X21" s="8">
        <f>SUM(O26:U26)</f>
        <v>12</v>
      </c>
    </row>
    <row r="22" spans="1:24" ht="31.5">
      <c r="A22" s="132" t="s">
        <v>81</v>
      </c>
      <c r="B22" s="260" t="s">
        <v>122</v>
      </c>
      <c r="C22" s="86" t="s">
        <v>76</v>
      </c>
      <c r="D22" s="87" t="s">
        <v>35</v>
      </c>
      <c r="E22" s="86" t="s">
        <v>70</v>
      </c>
      <c r="F22" s="87" t="s">
        <v>35</v>
      </c>
      <c r="G22" s="86" t="s">
        <v>70</v>
      </c>
      <c r="H22" s="169"/>
      <c r="I22" s="169">
        <v>105</v>
      </c>
      <c r="J22" s="169">
        <f>I22-K22</f>
        <v>78</v>
      </c>
      <c r="K22" s="169">
        <v>27</v>
      </c>
      <c r="L22" s="169">
        <v>17</v>
      </c>
      <c r="M22" s="169">
        <v>10</v>
      </c>
      <c r="N22" s="79">
        <v>0</v>
      </c>
      <c r="O22" s="88">
        <v>17</v>
      </c>
      <c r="P22" s="78">
        <v>10</v>
      </c>
      <c r="Q22" s="89">
        <v>1</v>
      </c>
      <c r="R22" s="90">
        <v>0</v>
      </c>
      <c r="S22" s="78">
        <v>0</v>
      </c>
      <c r="T22" s="79">
        <v>0</v>
      </c>
      <c r="U22" s="88">
        <v>0</v>
      </c>
      <c r="V22" s="78">
        <v>0</v>
      </c>
      <c r="W22" s="89">
        <v>0</v>
      </c>
      <c r="X22" s="8"/>
    </row>
    <row r="23" spans="1:24" ht="31.5">
      <c r="A23" s="132" t="s">
        <v>82</v>
      </c>
      <c r="B23" s="260" t="s">
        <v>139</v>
      </c>
      <c r="C23" s="86" t="s">
        <v>70</v>
      </c>
      <c r="D23" s="86" t="s">
        <v>35</v>
      </c>
      <c r="E23" s="91" t="s">
        <v>74</v>
      </c>
      <c r="F23" s="86" t="s">
        <v>35</v>
      </c>
      <c r="G23" s="86" t="s">
        <v>70</v>
      </c>
      <c r="H23" s="169">
        <v>1</v>
      </c>
      <c r="I23" s="169">
        <v>54</v>
      </c>
      <c r="J23" s="169">
        <f t="shared" ref="J23:J25" si="8">I23-K23</f>
        <v>41</v>
      </c>
      <c r="K23" s="169">
        <v>13</v>
      </c>
      <c r="L23" s="169">
        <v>10</v>
      </c>
      <c r="M23" s="169">
        <v>3</v>
      </c>
      <c r="N23" s="161">
        <v>0</v>
      </c>
      <c r="O23" s="88">
        <v>0</v>
      </c>
      <c r="P23" s="160">
        <v>0</v>
      </c>
      <c r="Q23" s="89">
        <v>0</v>
      </c>
      <c r="R23" s="90">
        <v>8</v>
      </c>
      <c r="S23" s="160">
        <v>3</v>
      </c>
      <c r="T23" s="161">
        <v>1</v>
      </c>
      <c r="U23" s="88">
        <v>0</v>
      </c>
      <c r="V23" s="160">
        <v>0</v>
      </c>
      <c r="W23" s="89">
        <v>0</v>
      </c>
      <c r="X23" s="8">
        <f t="shared" ref="X23:X28" si="9">SUM(O28:U28)</f>
        <v>1</v>
      </c>
    </row>
    <row r="24" spans="1:24" ht="22.5" customHeight="1">
      <c r="A24" s="132" t="s">
        <v>113</v>
      </c>
      <c r="B24" s="260" t="s">
        <v>124</v>
      </c>
      <c r="C24" s="86" t="s">
        <v>70</v>
      </c>
      <c r="D24" s="86" t="s">
        <v>35</v>
      </c>
      <c r="E24" s="91" t="s">
        <v>74</v>
      </c>
      <c r="F24" s="86" t="s">
        <v>35</v>
      </c>
      <c r="G24" s="86" t="s">
        <v>70</v>
      </c>
      <c r="H24" s="169">
        <v>1</v>
      </c>
      <c r="I24" s="169">
        <v>54</v>
      </c>
      <c r="J24" s="169">
        <f t="shared" ref="J24" si="10">I24-K24</f>
        <v>41</v>
      </c>
      <c r="K24" s="169">
        <v>13</v>
      </c>
      <c r="L24" s="169">
        <v>10</v>
      </c>
      <c r="M24" s="169">
        <v>3</v>
      </c>
      <c r="N24" s="163">
        <v>0</v>
      </c>
      <c r="O24" s="88">
        <v>0</v>
      </c>
      <c r="P24" s="162">
        <v>0</v>
      </c>
      <c r="Q24" s="89">
        <v>0</v>
      </c>
      <c r="R24" s="90">
        <v>8</v>
      </c>
      <c r="S24" s="162">
        <v>3</v>
      </c>
      <c r="T24" s="163">
        <v>1</v>
      </c>
      <c r="U24" s="88">
        <v>0</v>
      </c>
      <c r="V24" s="162">
        <v>0</v>
      </c>
      <c r="W24" s="89">
        <v>0</v>
      </c>
      <c r="X24" s="8">
        <f t="shared" si="9"/>
        <v>13</v>
      </c>
    </row>
    <row r="25" spans="1:24">
      <c r="A25" s="132" t="s">
        <v>83</v>
      </c>
      <c r="B25" s="260" t="s">
        <v>123</v>
      </c>
      <c r="C25" s="86" t="s">
        <v>70</v>
      </c>
      <c r="D25" s="86" t="s">
        <v>35</v>
      </c>
      <c r="E25" s="91" t="s">
        <v>74</v>
      </c>
      <c r="F25" s="86" t="s">
        <v>35</v>
      </c>
      <c r="G25" s="86" t="s">
        <v>70</v>
      </c>
      <c r="H25" s="169">
        <v>1</v>
      </c>
      <c r="I25" s="169">
        <v>54</v>
      </c>
      <c r="J25" s="169">
        <f t="shared" si="8"/>
        <v>41</v>
      </c>
      <c r="K25" s="169">
        <v>13</v>
      </c>
      <c r="L25" s="169">
        <v>10</v>
      </c>
      <c r="M25" s="169">
        <v>3</v>
      </c>
      <c r="N25" s="170">
        <v>20</v>
      </c>
      <c r="O25" s="88">
        <v>0</v>
      </c>
      <c r="P25" s="160">
        <v>36</v>
      </c>
      <c r="Q25" s="89">
        <v>0</v>
      </c>
      <c r="R25" s="90">
        <v>8</v>
      </c>
      <c r="S25" s="160">
        <v>3</v>
      </c>
      <c r="T25" s="161">
        <v>1</v>
      </c>
      <c r="U25" s="88">
        <v>0</v>
      </c>
      <c r="V25" s="160">
        <v>0</v>
      </c>
      <c r="W25" s="89">
        <v>0</v>
      </c>
      <c r="X25" s="8">
        <f t="shared" si="9"/>
        <v>21</v>
      </c>
    </row>
    <row r="26" spans="1:24">
      <c r="A26" s="132" t="s">
        <v>84</v>
      </c>
      <c r="B26" s="260" t="s">
        <v>64</v>
      </c>
      <c r="C26" s="86" t="s">
        <v>70</v>
      </c>
      <c r="D26" s="86" t="s">
        <v>35</v>
      </c>
      <c r="E26" s="91" t="s">
        <v>74</v>
      </c>
      <c r="F26" s="86" t="s">
        <v>35</v>
      </c>
      <c r="G26" s="86" t="s">
        <v>70</v>
      </c>
      <c r="H26" s="169">
        <v>1</v>
      </c>
      <c r="I26" s="169">
        <v>54</v>
      </c>
      <c r="J26" s="169">
        <f t="shared" ref="J26:J33" si="11">I26-K26</f>
        <v>41</v>
      </c>
      <c r="K26" s="169">
        <v>13</v>
      </c>
      <c r="L26" s="169">
        <v>10</v>
      </c>
      <c r="M26" s="169">
        <v>3</v>
      </c>
      <c r="N26" s="79">
        <v>0</v>
      </c>
      <c r="O26" s="88">
        <v>0</v>
      </c>
      <c r="P26" s="78">
        <v>0</v>
      </c>
      <c r="Q26" s="89">
        <v>0</v>
      </c>
      <c r="R26" s="90">
        <v>8</v>
      </c>
      <c r="S26" s="78">
        <v>3</v>
      </c>
      <c r="T26" s="79">
        <v>1</v>
      </c>
      <c r="U26" s="88">
        <v>0</v>
      </c>
      <c r="V26" s="78">
        <v>0</v>
      </c>
      <c r="W26" s="89">
        <v>0</v>
      </c>
      <c r="X26" s="8">
        <f t="shared" si="9"/>
        <v>16</v>
      </c>
    </row>
    <row r="27" spans="1:24">
      <c r="A27" s="132" t="s">
        <v>85</v>
      </c>
      <c r="B27" s="260" t="s">
        <v>108</v>
      </c>
      <c r="C27" s="86" t="s">
        <v>74</v>
      </c>
      <c r="D27" s="86" t="s">
        <v>35</v>
      </c>
      <c r="E27" s="91" t="s">
        <v>70</v>
      </c>
      <c r="F27" s="86" t="s">
        <v>35</v>
      </c>
      <c r="G27" s="86" t="s">
        <v>70</v>
      </c>
      <c r="H27" s="169">
        <v>1</v>
      </c>
      <c r="I27" s="169">
        <v>342</v>
      </c>
      <c r="J27" s="169">
        <f t="shared" ref="J27:J28" si="12">I27-K27</f>
        <v>304</v>
      </c>
      <c r="K27" s="169">
        <f t="shared" ref="K27:K28" si="13">SUM(L27:N27)</f>
        <v>38</v>
      </c>
      <c r="L27" s="169">
        <v>22</v>
      </c>
      <c r="M27" s="169">
        <v>16</v>
      </c>
      <c r="N27" s="170">
        <v>0</v>
      </c>
      <c r="O27" s="88">
        <v>20</v>
      </c>
      <c r="P27" s="169">
        <v>0</v>
      </c>
      <c r="Q27" s="89">
        <v>1</v>
      </c>
      <c r="R27" s="90">
        <v>0</v>
      </c>
      <c r="S27" s="152">
        <v>0</v>
      </c>
      <c r="T27" s="153">
        <v>0</v>
      </c>
      <c r="U27" s="88">
        <v>0</v>
      </c>
      <c r="V27" s="152">
        <v>0</v>
      </c>
      <c r="W27" s="89">
        <v>0</v>
      </c>
      <c r="X27" s="8">
        <f t="shared" si="9"/>
        <v>28</v>
      </c>
    </row>
    <row r="28" spans="1:24">
      <c r="A28" s="132" t="s">
        <v>86</v>
      </c>
      <c r="B28" s="260" t="s">
        <v>114</v>
      </c>
      <c r="C28" s="91" t="s">
        <v>74</v>
      </c>
      <c r="D28" s="86" t="s">
        <v>35</v>
      </c>
      <c r="E28" s="91" t="s">
        <v>70</v>
      </c>
      <c r="F28" s="86" t="s">
        <v>35</v>
      </c>
      <c r="G28" s="86" t="s">
        <v>70</v>
      </c>
      <c r="H28" s="169">
        <v>1</v>
      </c>
      <c r="I28" s="169">
        <v>95</v>
      </c>
      <c r="J28" s="169">
        <f t="shared" si="12"/>
        <v>95</v>
      </c>
      <c r="K28" s="169">
        <f t="shared" si="13"/>
        <v>0</v>
      </c>
      <c r="L28" s="169"/>
      <c r="M28" s="169"/>
      <c r="N28" s="155">
        <v>0</v>
      </c>
      <c r="O28" s="88"/>
      <c r="P28" s="154"/>
      <c r="Q28" s="89">
        <v>1</v>
      </c>
      <c r="R28" s="90">
        <v>0</v>
      </c>
      <c r="S28" s="154">
        <v>0</v>
      </c>
      <c r="T28" s="155">
        <v>0</v>
      </c>
      <c r="U28" s="88">
        <v>0</v>
      </c>
      <c r="V28" s="154">
        <v>0</v>
      </c>
      <c r="W28" s="89">
        <v>0</v>
      </c>
      <c r="X28" s="8">
        <f t="shared" si="9"/>
        <v>20</v>
      </c>
    </row>
    <row r="29" spans="1:24">
      <c r="A29" s="132" t="s">
        <v>87</v>
      </c>
      <c r="B29" s="260" t="s">
        <v>55</v>
      </c>
      <c r="C29" s="86" t="s">
        <v>70</v>
      </c>
      <c r="D29" s="86" t="s">
        <v>35</v>
      </c>
      <c r="E29" s="86" t="s">
        <v>74</v>
      </c>
      <c r="F29" s="86" t="s">
        <v>35</v>
      </c>
      <c r="G29" s="92" t="s">
        <v>70</v>
      </c>
      <c r="H29" s="93"/>
      <c r="I29" s="169">
        <v>95</v>
      </c>
      <c r="J29" s="169">
        <v>83</v>
      </c>
      <c r="K29" s="169">
        <v>12</v>
      </c>
      <c r="L29" s="169">
        <v>8</v>
      </c>
      <c r="M29" s="169">
        <v>4</v>
      </c>
      <c r="N29" s="79">
        <v>0</v>
      </c>
      <c r="O29" s="88">
        <v>0</v>
      </c>
      <c r="P29" s="78">
        <v>0</v>
      </c>
      <c r="Q29" s="89">
        <v>0</v>
      </c>
      <c r="R29" s="90">
        <v>8</v>
      </c>
      <c r="S29" s="78">
        <v>4</v>
      </c>
      <c r="T29" s="79">
        <v>1</v>
      </c>
      <c r="U29" s="88">
        <v>0</v>
      </c>
      <c r="V29" s="78">
        <v>0</v>
      </c>
      <c r="W29" s="89">
        <v>0</v>
      </c>
      <c r="X29" s="8" t="e">
        <f>SUM(#REF!)</f>
        <v>#REF!</v>
      </c>
    </row>
    <row r="30" spans="1:24">
      <c r="A30" s="132" t="s">
        <v>112</v>
      </c>
      <c r="B30" s="260" t="s">
        <v>65</v>
      </c>
      <c r="C30" s="86" t="s">
        <v>76</v>
      </c>
      <c r="D30" s="86" t="s">
        <v>35</v>
      </c>
      <c r="E30" s="86" t="s">
        <v>70</v>
      </c>
      <c r="F30" s="86" t="s">
        <v>35</v>
      </c>
      <c r="G30" s="86" t="s">
        <v>70</v>
      </c>
      <c r="H30" s="169">
        <v>1</v>
      </c>
      <c r="I30" s="169">
        <v>170</v>
      </c>
      <c r="J30" s="169">
        <f t="shared" si="11"/>
        <v>151</v>
      </c>
      <c r="K30" s="169">
        <v>19</v>
      </c>
      <c r="L30" s="169">
        <v>13</v>
      </c>
      <c r="M30" s="169">
        <v>6</v>
      </c>
      <c r="N30" s="79">
        <v>0</v>
      </c>
      <c r="O30" s="88">
        <v>12</v>
      </c>
      <c r="P30" s="78">
        <v>8</v>
      </c>
      <c r="Q30" s="89">
        <v>1</v>
      </c>
      <c r="R30" s="90">
        <v>0</v>
      </c>
      <c r="S30" s="78">
        <v>0</v>
      </c>
      <c r="T30" s="79">
        <v>0</v>
      </c>
      <c r="U30" s="88">
        <v>0</v>
      </c>
      <c r="V30" s="78">
        <v>0</v>
      </c>
      <c r="W30" s="89">
        <v>0</v>
      </c>
      <c r="X30" s="1" t="e">
        <f>SUM(#REF!)</f>
        <v>#REF!</v>
      </c>
    </row>
    <row r="31" spans="1:24" s="4" customFormat="1">
      <c r="A31" s="132" t="s">
        <v>125</v>
      </c>
      <c r="B31" s="273" t="s">
        <v>89</v>
      </c>
      <c r="C31" s="87" t="s">
        <v>70</v>
      </c>
      <c r="D31" s="87" t="s">
        <v>35</v>
      </c>
      <c r="E31" s="87" t="s">
        <v>70</v>
      </c>
      <c r="F31" s="87" t="s">
        <v>35</v>
      </c>
      <c r="G31" s="87" t="s">
        <v>76</v>
      </c>
      <c r="H31" s="169">
        <v>1</v>
      </c>
      <c r="I31" s="169">
        <v>72</v>
      </c>
      <c r="J31" s="169">
        <f t="shared" si="11"/>
        <v>56</v>
      </c>
      <c r="K31" s="169">
        <f t="shared" ref="K31:K32" si="14">SUM(L31:N31)</f>
        <v>16</v>
      </c>
      <c r="L31" s="169">
        <v>11</v>
      </c>
      <c r="M31" s="169">
        <v>5</v>
      </c>
      <c r="N31" s="79">
        <v>0</v>
      </c>
      <c r="O31" s="88">
        <v>0</v>
      </c>
      <c r="P31" s="78">
        <v>0</v>
      </c>
      <c r="Q31" s="89">
        <v>0</v>
      </c>
      <c r="R31" s="90">
        <v>0</v>
      </c>
      <c r="S31" s="78">
        <v>0</v>
      </c>
      <c r="T31" s="79">
        <v>0</v>
      </c>
      <c r="U31" s="88">
        <v>16</v>
      </c>
      <c r="V31" s="78">
        <v>6</v>
      </c>
      <c r="W31" s="89">
        <v>1</v>
      </c>
      <c r="X31" s="8">
        <f>SUM(O40:U40)</f>
        <v>116</v>
      </c>
    </row>
    <row r="32" spans="1:24">
      <c r="A32" s="132" t="s">
        <v>126</v>
      </c>
      <c r="B32" s="260" t="s">
        <v>88</v>
      </c>
      <c r="C32" s="87" t="s">
        <v>76</v>
      </c>
      <c r="D32" s="87" t="s">
        <v>35</v>
      </c>
      <c r="E32" s="91" t="s">
        <v>70</v>
      </c>
      <c r="F32" s="87" t="s">
        <v>35</v>
      </c>
      <c r="G32" s="87" t="s">
        <v>70</v>
      </c>
      <c r="H32" s="169">
        <v>1</v>
      </c>
      <c r="I32" s="169">
        <v>135</v>
      </c>
      <c r="J32" s="169">
        <f t="shared" si="11"/>
        <v>107</v>
      </c>
      <c r="K32" s="169">
        <f t="shared" si="14"/>
        <v>28</v>
      </c>
      <c r="L32" s="169">
        <v>15</v>
      </c>
      <c r="M32" s="169">
        <v>13</v>
      </c>
      <c r="N32" s="79">
        <v>0</v>
      </c>
      <c r="O32" s="88">
        <v>15</v>
      </c>
      <c r="P32" s="78">
        <v>11</v>
      </c>
      <c r="Q32" s="89">
        <v>2</v>
      </c>
      <c r="R32" s="90">
        <v>0</v>
      </c>
      <c r="S32" s="78">
        <v>0</v>
      </c>
      <c r="T32" s="79">
        <v>0</v>
      </c>
      <c r="U32" s="88">
        <v>0</v>
      </c>
      <c r="V32" s="78">
        <v>0</v>
      </c>
      <c r="W32" s="89">
        <v>0</v>
      </c>
      <c r="X32" s="8">
        <f>SUM(O41:U41)</f>
        <v>0</v>
      </c>
    </row>
    <row r="33" spans="1:24">
      <c r="A33" s="132" t="s">
        <v>127</v>
      </c>
      <c r="B33" s="260" t="s">
        <v>66</v>
      </c>
      <c r="C33" s="86" t="s">
        <v>70</v>
      </c>
      <c r="D33" s="86" t="s">
        <v>35</v>
      </c>
      <c r="E33" s="91" t="s">
        <v>70</v>
      </c>
      <c r="F33" s="86" t="s">
        <v>35</v>
      </c>
      <c r="G33" s="86" t="s">
        <v>74</v>
      </c>
      <c r="H33" s="169">
        <v>1</v>
      </c>
      <c r="I33" s="169">
        <v>92</v>
      </c>
      <c r="J33" s="169">
        <f t="shared" si="11"/>
        <v>61</v>
      </c>
      <c r="K33" s="169">
        <v>31</v>
      </c>
      <c r="L33" s="169">
        <v>20</v>
      </c>
      <c r="M33" s="169">
        <v>11</v>
      </c>
      <c r="N33" s="79">
        <v>0</v>
      </c>
      <c r="O33" s="88">
        <v>0</v>
      </c>
      <c r="P33" s="78">
        <v>0</v>
      </c>
      <c r="Q33" s="89">
        <v>0</v>
      </c>
      <c r="R33" s="90">
        <v>0</v>
      </c>
      <c r="S33" s="78">
        <v>0</v>
      </c>
      <c r="T33" s="79">
        <v>0</v>
      </c>
      <c r="U33" s="88">
        <v>20</v>
      </c>
      <c r="V33" s="78">
        <v>11</v>
      </c>
      <c r="W33" s="89">
        <v>1</v>
      </c>
      <c r="X33" s="8">
        <f>SUM(O42:U42)</f>
        <v>54</v>
      </c>
    </row>
    <row r="34" spans="1:24">
      <c r="A34" s="274" t="s">
        <v>92</v>
      </c>
      <c r="B34" s="156" t="s">
        <v>94</v>
      </c>
      <c r="C34" s="86" t="s">
        <v>70</v>
      </c>
      <c r="E34" s="142" t="s">
        <v>74</v>
      </c>
      <c r="F34" s="142"/>
      <c r="G34" s="86" t="s">
        <v>70</v>
      </c>
      <c r="H34" s="105">
        <v>1</v>
      </c>
      <c r="I34" s="105">
        <v>72</v>
      </c>
      <c r="J34" s="105">
        <v>56</v>
      </c>
      <c r="K34" s="105">
        <v>16</v>
      </c>
      <c r="L34" s="105">
        <v>9</v>
      </c>
      <c r="M34" s="105">
        <v>7</v>
      </c>
      <c r="N34" s="106">
        <v>0</v>
      </c>
      <c r="O34" s="107">
        <v>0</v>
      </c>
      <c r="P34" s="105">
        <v>0</v>
      </c>
      <c r="Q34" s="108">
        <v>0</v>
      </c>
      <c r="R34" s="109">
        <v>9</v>
      </c>
      <c r="S34" s="105">
        <v>7</v>
      </c>
      <c r="T34" s="106">
        <v>1</v>
      </c>
      <c r="U34" s="107">
        <v>0</v>
      </c>
      <c r="V34" s="105">
        <v>0</v>
      </c>
      <c r="W34" s="108">
        <v>0</v>
      </c>
      <c r="X34" s="8"/>
    </row>
    <row r="35" spans="1:24" ht="40.5" customHeight="1">
      <c r="A35" s="274" t="s">
        <v>109</v>
      </c>
      <c r="B35" s="156" t="s">
        <v>90</v>
      </c>
      <c r="C35" s="87" t="s">
        <v>76</v>
      </c>
      <c r="D35" s="87" t="s">
        <v>35</v>
      </c>
      <c r="E35" s="91" t="s">
        <v>70</v>
      </c>
      <c r="F35" s="87" t="s">
        <v>35</v>
      </c>
      <c r="G35" s="87" t="s">
        <v>70</v>
      </c>
      <c r="H35" s="169">
        <v>1</v>
      </c>
      <c r="I35" s="169">
        <v>105</v>
      </c>
      <c r="J35" s="169">
        <f t="shared" ref="J35" si="15">I35-K35</f>
        <v>78</v>
      </c>
      <c r="K35" s="169">
        <f t="shared" ref="K35" si="16">SUM(L35:N35)</f>
        <v>27</v>
      </c>
      <c r="L35" s="169">
        <v>17</v>
      </c>
      <c r="M35" s="169">
        <v>10</v>
      </c>
      <c r="N35" s="141">
        <v>0</v>
      </c>
      <c r="O35" s="88">
        <v>17</v>
      </c>
      <c r="P35" s="140">
        <v>10</v>
      </c>
      <c r="Q35" s="89">
        <v>1</v>
      </c>
      <c r="R35" s="90">
        <v>0</v>
      </c>
      <c r="S35" s="140">
        <v>0</v>
      </c>
      <c r="T35" s="141">
        <v>0</v>
      </c>
      <c r="U35" s="88">
        <v>0</v>
      </c>
      <c r="V35" s="140">
        <v>0</v>
      </c>
      <c r="W35" s="89">
        <v>0</v>
      </c>
      <c r="X35" s="8">
        <f t="shared" ref="X35" si="17">SUM(O44:U44)</f>
        <v>14</v>
      </c>
    </row>
    <row r="36" spans="1:24" ht="31.5">
      <c r="A36" s="274" t="s">
        <v>110</v>
      </c>
      <c r="B36" s="275" t="s">
        <v>91</v>
      </c>
      <c r="C36" s="87" t="s">
        <v>74</v>
      </c>
      <c r="D36" s="87" t="s">
        <v>35</v>
      </c>
      <c r="E36" s="91" t="s">
        <v>70</v>
      </c>
      <c r="F36" s="87" t="s">
        <v>35</v>
      </c>
      <c r="G36" s="87" t="s">
        <v>70</v>
      </c>
      <c r="H36" s="169">
        <v>1</v>
      </c>
      <c r="I36" s="169">
        <v>72</v>
      </c>
      <c r="J36" s="169">
        <f t="shared" ref="J36:J37" si="18">I36-K36</f>
        <v>49</v>
      </c>
      <c r="K36" s="169">
        <f t="shared" ref="K36:K37" si="19">SUM(L36:N36)</f>
        <v>23</v>
      </c>
      <c r="L36" s="169">
        <v>11</v>
      </c>
      <c r="M36" s="169">
        <v>12</v>
      </c>
      <c r="N36" s="141">
        <v>0</v>
      </c>
      <c r="O36" s="88">
        <v>11</v>
      </c>
      <c r="P36" s="140">
        <v>12</v>
      </c>
      <c r="Q36" s="89">
        <v>1</v>
      </c>
      <c r="R36" s="90">
        <v>0</v>
      </c>
      <c r="S36" s="140">
        <v>0</v>
      </c>
      <c r="T36" s="141">
        <v>0</v>
      </c>
      <c r="U36" s="88">
        <v>0</v>
      </c>
      <c r="V36" s="140">
        <v>0</v>
      </c>
      <c r="W36" s="89">
        <v>0</v>
      </c>
      <c r="X36" s="8"/>
    </row>
    <row r="37" spans="1:24" ht="24.75" customHeight="1">
      <c r="A37" s="274" t="s">
        <v>111</v>
      </c>
      <c r="B37" s="156" t="s">
        <v>93</v>
      </c>
      <c r="C37" s="87" t="s">
        <v>74</v>
      </c>
      <c r="D37" s="87" t="s">
        <v>35</v>
      </c>
      <c r="E37" s="91" t="s">
        <v>70</v>
      </c>
      <c r="F37" s="87" t="s">
        <v>35</v>
      </c>
      <c r="G37" s="87" t="s">
        <v>70</v>
      </c>
      <c r="H37" s="169">
        <v>1</v>
      </c>
      <c r="I37" s="169">
        <v>72</v>
      </c>
      <c r="J37" s="169">
        <f t="shared" si="18"/>
        <v>56</v>
      </c>
      <c r="K37" s="169">
        <f t="shared" si="19"/>
        <v>16</v>
      </c>
      <c r="L37" s="169">
        <v>12</v>
      </c>
      <c r="M37" s="169">
        <v>4</v>
      </c>
      <c r="N37" s="141">
        <v>0</v>
      </c>
      <c r="O37" s="88">
        <v>12</v>
      </c>
      <c r="P37" s="140">
        <v>4</v>
      </c>
      <c r="Q37" s="89">
        <v>1</v>
      </c>
      <c r="R37" s="90">
        <v>0</v>
      </c>
      <c r="S37" s="140">
        <v>0</v>
      </c>
      <c r="T37" s="141">
        <v>0</v>
      </c>
      <c r="U37" s="88">
        <v>0</v>
      </c>
      <c r="V37" s="140">
        <v>0</v>
      </c>
      <c r="W37" s="89">
        <v>0</v>
      </c>
      <c r="X37" s="8">
        <f t="shared" ref="X37:X39" si="20">SUM(O46:U46)</f>
        <v>36</v>
      </c>
    </row>
    <row r="38" spans="1:24" ht="57" customHeight="1" thickBot="1">
      <c r="A38" s="274" t="s">
        <v>128</v>
      </c>
      <c r="B38" s="129" t="s">
        <v>53</v>
      </c>
      <c r="C38" s="94" t="s">
        <v>74</v>
      </c>
      <c r="D38" s="94" t="s">
        <v>35</v>
      </c>
      <c r="E38" s="91" t="s">
        <v>70</v>
      </c>
      <c r="F38" s="94" t="s">
        <v>35</v>
      </c>
      <c r="G38" s="94" t="s">
        <v>70</v>
      </c>
      <c r="H38" s="95"/>
      <c r="I38" s="95">
        <v>111</v>
      </c>
      <c r="J38" s="95">
        <f t="shared" ref="J38" si="21">I38-K38</f>
        <v>93</v>
      </c>
      <c r="K38" s="95">
        <f t="shared" ref="K38" si="22">SUM(L38:N38)</f>
        <v>18</v>
      </c>
      <c r="L38" s="95">
        <v>12</v>
      </c>
      <c r="M38" s="95">
        <v>6</v>
      </c>
      <c r="N38" s="96">
        <v>0</v>
      </c>
      <c r="O38" s="97">
        <v>6</v>
      </c>
      <c r="P38" s="95">
        <v>4</v>
      </c>
      <c r="Q38" s="98">
        <v>0</v>
      </c>
      <c r="R38" s="99">
        <v>0</v>
      </c>
      <c r="S38" s="95">
        <v>0</v>
      </c>
      <c r="T38" s="96">
        <v>0</v>
      </c>
      <c r="U38" s="97">
        <v>0</v>
      </c>
      <c r="V38" s="95">
        <v>0</v>
      </c>
      <c r="W38" s="98">
        <v>0</v>
      </c>
      <c r="X38" s="8">
        <f t="shared" si="20"/>
        <v>76</v>
      </c>
    </row>
    <row r="39" spans="1:24" ht="49.5" customHeight="1">
      <c r="A39" s="276" t="s">
        <v>21</v>
      </c>
      <c r="B39" s="277" t="s">
        <v>22</v>
      </c>
      <c r="C39" s="278">
        <f>SUM(C40,C47)</f>
        <v>0</v>
      </c>
      <c r="D39" s="279" t="s">
        <v>36</v>
      </c>
      <c r="E39" s="279">
        <f>SUM(E40,E47)</f>
        <v>6</v>
      </c>
      <c r="F39" s="279" t="s">
        <v>36</v>
      </c>
      <c r="G39" s="280">
        <f>SUM(G40,G47)</f>
        <v>4</v>
      </c>
      <c r="H39" s="167"/>
      <c r="I39" s="167">
        <f t="shared" ref="I39:S39" si="23">I40+I47</f>
        <v>1005</v>
      </c>
      <c r="J39" s="168">
        <f t="shared" si="23"/>
        <v>766</v>
      </c>
      <c r="K39" s="147">
        <f t="shared" si="23"/>
        <v>176</v>
      </c>
      <c r="L39" s="167">
        <f t="shared" si="23"/>
        <v>96</v>
      </c>
      <c r="M39" s="167">
        <f t="shared" si="23"/>
        <v>52</v>
      </c>
      <c r="N39" s="298">
        <f t="shared" si="23"/>
        <v>40</v>
      </c>
      <c r="O39" s="149">
        <f t="shared" si="23"/>
        <v>18</v>
      </c>
      <c r="P39" s="65">
        <f t="shared" si="23"/>
        <v>18</v>
      </c>
      <c r="Q39" s="148">
        <f t="shared" si="23"/>
        <v>1</v>
      </c>
      <c r="R39" s="149">
        <f t="shared" si="23"/>
        <v>78</v>
      </c>
      <c r="S39" s="65">
        <f t="shared" si="23"/>
        <v>42</v>
      </c>
      <c r="T39" s="150">
        <v>1</v>
      </c>
      <c r="U39" s="151">
        <f>U40+U47</f>
        <v>32</v>
      </c>
      <c r="V39" s="65">
        <f>V40+V47</f>
        <v>6</v>
      </c>
      <c r="W39" s="148">
        <f>W40+W47</f>
        <v>1</v>
      </c>
      <c r="X39" s="8">
        <f t="shared" si="20"/>
        <v>6</v>
      </c>
    </row>
    <row r="40" spans="1:24" ht="16.5" thickBot="1">
      <c r="A40" s="281" t="s">
        <v>23</v>
      </c>
      <c r="B40" s="275" t="s">
        <v>129</v>
      </c>
      <c r="C40" s="100">
        <f>SUM(COUNTIF(C41:G46,"З"))</f>
        <v>0</v>
      </c>
      <c r="D40" s="101" t="s">
        <v>36</v>
      </c>
      <c r="E40" s="102">
        <f>COUNTIF(C41:G46,"ДЗ")</f>
        <v>4</v>
      </c>
      <c r="F40" s="101" t="s">
        <v>36</v>
      </c>
      <c r="G40" s="103">
        <f>COUNTIF(C41:G46,"Э")+1</f>
        <v>2</v>
      </c>
      <c r="H40" s="104"/>
      <c r="I40" s="105">
        <v>600</v>
      </c>
      <c r="J40" s="105">
        <v>436</v>
      </c>
      <c r="K40" s="105">
        <v>112</v>
      </c>
      <c r="L40" s="105">
        <v>64</v>
      </c>
      <c r="M40" s="105">
        <v>48</v>
      </c>
      <c r="N40" s="106">
        <v>20</v>
      </c>
      <c r="O40" s="107">
        <v>18</v>
      </c>
      <c r="P40" s="105">
        <v>18</v>
      </c>
      <c r="Q40" s="108">
        <v>1</v>
      </c>
      <c r="R40" s="109">
        <v>46</v>
      </c>
      <c r="S40" s="105">
        <v>30</v>
      </c>
      <c r="T40" s="106">
        <v>1</v>
      </c>
      <c r="U40" s="107">
        <v>2</v>
      </c>
      <c r="V40" s="105">
        <f>V41+V44</f>
        <v>0</v>
      </c>
      <c r="W40" s="108">
        <f>W41+W44</f>
        <v>0</v>
      </c>
      <c r="X40" s="8"/>
    </row>
    <row r="41" spans="1:24">
      <c r="A41" s="130"/>
      <c r="B41" s="134"/>
      <c r="C41" s="110"/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2"/>
      <c r="O41" s="113"/>
      <c r="P41" s="111"/>
      <c r="Q41" s="114"/>
      <c r="R41" s="115"/>
      <c r="S41" s="111"/>
      <c r="T41" s="112"/>
      <c r="U41" s="113"/>
      <c r="V41" s="111"/>
      <c r="W41" s="114"/>
      <c r="X41" s="8" t="e">
        <f>SUM(#REF!)</f>
        <v>#REF!</v>
      </c>
    </row>
    <row r="42" spans="1:24" ht="16.5" thickBot="1">
      <c r="A42" s="132" t="s">
        <v>24</v>
      </c>
      <c r="B42" s="299" t="s">
        <v>95</v>
      </c>
      <c r="C42" s="87" t="s">
        <v>70</v>
      </c>
      <c r="D42" s="87" t="s">
        <v>35</v>
      </c>
      <c r="E42" s="87" t="s">
        <v>74</v>
      </c>
      <c r="F42" s="87" t="s">
        <v>35</v>
      </c>
      <c r="G42" s="87" t="s">
        <v>70</v>
      </c>
      <c r="H42" s="169"/>
      <c r="I42" s="169">
        <v>288</v>
      </c>
      <c r="J42" s="169">
        <v>235</v>
      </c>
      <c r="K42" s="169">
        <v>53</v>
      </c>
      <c r="L42" s="169">
        <v>18</v>
      </c>
      <c r="M42" s="169">
        <v>15</v>
      </c>
      <c r="N42" s="170">
        <v>20</v>
      </c>
      <c r="O42" s="88">
        <v>0</v>
      </c>
      <c r="P42" s="78">
        <v>0</v>
      </c>
      <c r="Q42" s="89">
        <v>0</v>
      </c>
      <c r="R42" s="90">
        <v>18</v>
      </c>
      <c r="S42" s="78">
        <v>35</v>
      </c>
      <c r="T42" s="79">
        <v>1</v>
      </c>
      <c r="U42" s="88">
        <v>0</v>
      </c>
      <c r="V42" s="78">
        <v>0</v>
      </c>
      <c r="W42" s="89">
        <v>0</v>
      </c>
      <c r="X42" s="8"/>
    </row>
    <row r="43" spans="1:24" ht="39.75" customHeight="1" thickBot="1">
      <c r="A43" s="132" t="s">
        <v>116</v>
      </c>
      <c r="B43" s="282" t="s">
        <v>100</v>
      </c>
      <c r="C43" s="87" t="s">
        <v>70</v>
      </c>
      <c r="D43" s="87" t="s">
        <v>35</v>
      </c>
      <c r="E43" s="87" t="s">
        <v>74</v>
      </c>
      <c r="F43" s="87" t="s">
        <v>35</v>
      </c>
      <c r="G43" s="87" t="s">
        <v>70</v>
      </c>
      <c r="H43" s="169"/>
      <c r="I43" s="169">
        <v>36</v>
      </c>
      <c r="J43" s="169"/>
      <c r="K43" s="169">
        <v>36</v>
      </c>
      <c r="L43" s="169">
        <v>0</v>
      </c>
      <c r="M43" s="169">
        <v>0</v>
      </c>
      <c r="N43" s="170">
        <v>0</v>
      </c>
      <c r="O43" s="88">
        <v>0</v>
      </c>
      <c r="P43" s="78">
        <v>0</v>
      </c>
      <c r="Q43" s="89">
        <v>0</v>
      </c>
      <c r="R43" s="90">
        <v>0</v>
      </c>
      <c r="S43" s="78">
        <v>72</v>
      </c>
      <c r="T43" s="79">
        <v>0</v>
      </c>
      <c r="U43" s="88">
        <v>0</v>
      </c>
      <c r="V43" s="78">
        <v>0</v>
      </c>
      <c r="W43" s="89">
        <v>0</v>
      </c>
      <c r="X43" s="8"/>
    </row>
    <row r="44" spans="1:24" ht="24" customHeight="1">
      <c r="A44" s="130" t="s">
        <v>96</v>
      </c>
      <c r="B44" s="282" t="s">
        <v>97</v>
      </c>
      <c r="C44" s="87" t="s">
        <v>70</v>
      </c>
      <c r="D44" s="87" t="s">
        <v>35</v>
      </c>
      <c r="E44" s="87" t="s">
        <v>74</v>
      </c>
      <c r="F44" s="87" t="s">
        <v>35</v>
      </c>
      <c r="G44" s="87" t="s">
        <v>70</v>
      </c>
      <c r="H44" s="111"/>
      <c r="I44" s="111">
        <v>90</v>
      </c>
      <c r="J44" s="111">
        <v>77</v>
      </c>
      <c r="K44" s="111">
        <v>13</v>
      </c>
      <c r="L44" s="111">
        <v>8</v>
      </c>
      <c r="M44" s="111">
        <v>5</v>
      </c>
      <c r="N44" s="112">
        <v>0</v>
      </c>
      <c r="O44" s="113">
        <v>0</v>
      </c>
      <c r="P44" s="111">
        <v>0</v>
      </c>
      <c r="Q44" s="114">
        <v>0</v>
      </c>
      <c r="R44" s="115">
        <v>8</v>
      </c>
      <c r="S44" s="111">
        <v>5</v>
      </c>
      <c r="T44" s="112">
        <f t="shared" ref="T44" si="24">T45</f>
        <v>1</v>
      </c>
      <c r="U44" s="113">
        <v>0</v>
      </c>
      <c r="V44" s="111">
        <v>0</v>
      </c>
      <c r="W44" s="114">
        <v>0</v>
      </c>
      <c r="X44" s="8">
        <f>SUM(O52:U52)</f>
        <v>19</v>
      </c>
    </row>
    <row r="45" spans="1:24" ht="32.25" thickBot="1">
      <c r="A45" s="132" t="s">
        <v>98</v>
      </c>
      <c r="B45" s="260" t="s">
        <v>99</v>
      </c>
      <c r="C45" s="87" t="s">
        <v>70</v>
      </c>
      <c r="D45" s="87" t="s">
        <v>35</v>
      </c>
      <c r="E45" s="86" t="s">
        <v>76</v>
      </c>
      <c r="F45" s="86" t="s">
        <v>35</v>
      </c>
      <c r="G45" s="94" t="s">
        <v>70</v>
      </c>
      <c r="H45" s="169">
        <v>1</v>
      </c>
      <c r="I45" s="169">
        <v>150</v>
      </c>
      <c r="J45" s="169">
        <v>124</v>
      </c>
      <c r="K45" s="169">
        <v>26</v>
      </c>
      <c r="L45" s="169">
        <v>14</v>
      </c>
      <c r="M45" s="169">
        <v>12</v>
      </c>
      <c r="N45" s="170">
        <v>0</v>
      </c>
      <c r="O45" s="88">
        <v>0</v>
      </c>
      <c r="P45" s="78">
        <v>0</v>
      </c>
      <c r="Q45" s="89">
        <v>0</v>
      </c>
      <c r="R45" s="90">
        <v>18</v>
      </c>
      <c r="S45" s="78">
        <v>18</v>
      </c>
      <c r="T45" s="79">
        <v>1</v>
      </c>
      <c r="U45" s="88">
        <v>0</v>
      </c>
      <c r="V45" s="78">
        <v>0</v>
      </c>
      <c r="W45" s="89">
        <v>0</v>
      </c>
      <c r="X45" s="8">
        <f>SUM(O53:U53)</f>
        <v>29</v>
      </c>
    </row>
    <row r="46" spans="1:24" ht="30.75" customHeight="1" thickBot="1">
      <c r="A46" s="262" t="s">
        <v>25</v>
      </c>
      <c r="B46" s="129" t="s">
        <v>54</v>
      </c>
      <c r="C46" s="116" t="s">
        <v>70</v>
      </c>
      <c r="D46" s="94" t="s">
        <v>35</v>
      </c>
      <c r="E46" s="116" t="s">
        <v>74</v>
      </c>
      <c r="F46" s="94" t="s">
        <v>35</v>
      </c>
      <c r="G46" s="117" t="s">
        <v>70</v>
      </c>
      <c r="H46" s="118"/>
      <c r="I46" s="95">
        <v>36</v>
      </c>
      <c r="J46" s="95"/>
      <c r="K46" s="95">
        <v>36</v>
      </c>
      <c r="L46" s="95">
        <v>0</v>
      </c>
      <c r="M46" s="95">
        <v>0</v>
      </c>
      <c r="N46" s="96">
        <v>0</v>
      </c>
      <c r="O46" s="97">
        <v>0</v>
      </c>
      <c r="P46" s="95">
        <v>0</v>
      </c>
      <c r="Q46" s="98">
        <v>0</v>
      </c>
      <c r="R46" s="99">
        <v>0</v>
      </c>
      <c r="S46" s="95">
        <v>36</v>
      </c>
      <c r="T46" s="96">
        <v>0</v>
      </c>
      <c r="U46" s="97">
        <v>0</v>
      </c>
      <c r="V46" s="95">
        <v>0</v>
      </c>
      <c r="W46" s="98">
        <v>0</v>
      </c>
      <c r="X46" s="8" t="e">
        <f>SUM(O54:U54)</f>
        <v>#REF!</v>
      </c>
    </row>
    <row r="47" spans="1:24" ht="25.5" customHeight="1" thickBot="1">
      <c r="A47" s="271" t="s">
        <v>42</v>
      </c>
      <c r="B47" s="297" t="s">
        <v>135</v>
      </c>
      <c r="C47" s="119">
        <f>SUM(COUNTIF(C48:G52,"З"))</f>
        <v>0</v>
      </c>
      <c r="D47" s="120" t="s">
        <v>36</v>
      </c>
      <c r="E47" s="121">
        <v>2</v>
      </c>
      <c r="F47" s="120" t="s">
        <v>36</v>
      </c>
      <c r="G47" s="122">
        <f>COUNTIF(C48:G52,"Э")+1</f>
        <v>2</v>
      </c>
      <c r="H47" s="123"/>
      <c r="I47" s="124">
        <v>405</v>
      </c>
      <c r="J47" s="124">
        <v>330</v>
      </c>
      <c r="K47" s="124">
        <v>64</v>
      </c>
      <c r="L47" s="124">
        <v>32</v>
      </c>
      <c r="M47" s="124">
        <f>M48+M50</f>
        <v>4</v>
      </c>
      <c r="N47" s="125">
        <v>20</v>
      </c>
      <c r="O47" s="126">
        <f>O48+O50</f>
        <v>0</v>
      </c>
      <c r="P47" s="124">
        <f>P48+P50</f>
        <v>0</v>
      </c>
      <c r="Q47" s="127">
        <f>Q48+Q50</f>
        <v>0</v>
      </c>
      <c r="R47" s="128">
        <v>32</v>
      </c>
      <c r="S47" s="124">
        <v>12</v>
      </c>
      <c r="T47" s="125">
        <v>2</v>
      </c>
      <c r="U47" s="126">
        <v>30</v>
      </c>
      <c r="V47" s="124">
        <v>6</v>
      </c>
      <c r="W47" s="127">
        <v>1</v>
      </c>
      <c r="X47" s="8"/>
    </row>
    <row r="48" spans="1:24" ht="25.5" customHeight="1">
      <c r="A48" s="130" t="s">
        <v>101</v>
      </c>
      <c r="B48" s="131" t="s">
        <v>103</v>
      </c>
      <c r="C48" s="110"/>
      <c r="D48" s="110"/>
      <c r="E48" s="110"/>
      <c r="F48" s="110"/>
      <c r="G48" s="110" t="s">
        <v>74</v>
      </c>
      <c r="H48" s="111"/>
      <c r="I48" s="111">
        <v>96</v>
      </c>
      <c r="J48" s="111">
        <v>91</v>
      </c>
      <c r="K48" s="111">
        <v>5</v>
      </c>
      <c r="L48" s="111">
        <v>3</v>
      </c>
      <c r="M48" s="111">
        <v>2</v>
      </c>
      <c r="N48" s="112">
        <v>20</v>
      </c>
      <c r="O48" s="113">
        <f t="shared" ref="O48:W48" si="25">O49</f>
        <v>0</v>
      </c>
      <c r="P48" s="111">
        <f t="shared" si="25"/>
        <v>0</v>
      </c>
      <c r="Q48" s="114">
        <f t="shared" si="25"/>
        <v>0</v>
      </c>
      <c r="R48" s="115">
        <v>3</v>
      </c>
      <c r="S48" s="111">
        <v>2</v>
      </c>
      <c r="T48" s="112">
        <f t="shared" si="25"/>
        <v>1</v>
      </c>
      <c r="U48" s="61">
        <f t="shared" si="25"/>
        <v>0</v>
      </c>
      <c r="V48" s="60">
        <f t="shared" si="25"/>
        <v>0</v>
      </c>
      <c r="W48" s="62">
        <f t="shared" si="25"/>
        <v>0</v>
      </c>
      <c r="X48" s="8">
        <f>SUM(O55:U55)</f>
        <v>0</v>
      </c>
    </row>
    <row r="49" spans="1:26" ht="22.5" customHeight="1" thickBot="1">
      <c r="A49" s="132" t="s">
        <v>43</v>
      </c>
      <c r="B49" s="133" t="s">
        <v>130</v>
      </c>
      <c r="C49" s="87" t="s">
        <v>70</v>
      </c>
      <c r="D49" s="87" t="s">
        <v>35</v>
      </c>
      <c r="E49" s="86" t="s">
        <v>76</v>
      </c>
      <c r="F49" s="87" t="s">
        <v>35</v>
      </c>
      <c r="G49" s="86" t="s">
        <v>70</v>
      </c>
      <c r="H49" s="169">
        <v>1</v>
      </c>
      <c r="I49" s="169">
        <v>120</v>
      </c>
      <c r="J49" s="169">
        <v>114</v>
      </c>
      <c r="K49" s="169">
        <v>6</v>
      </c>
      <c r="L49" s="169">
        <v>4</v>
      </c>
      <c r="M49" s="169">
        <v>2</v>
      </c>
      <c r="N49" s="79">
        <v>10</v>
      </c>
      <c r="O49" s="88">
        <v>0</v>
      </c>
      <c r="P49" s="78">
        <v>0</v>
      </c>
      <c r="Q49" s="89">
        <v>0</v>
      </c>
      <c r="R49" s="90">
        <v>4</v>
      </c>
      <c r="S49" s="78">
        <v>2</v>
      </c>
      <c r="T49" s="79">
        <v>1</v>
      </c>
      <c r="U49" s="40">
        <v>0</v>
      </c>
      <c r="V49" s="38">
        <v>0</v>
      </c>
      <c r="W49" s="41">
        <v>0</v>
      </c>
      <c r="X49" s="8">
        <f>SUM(O56:U56)</f>
        <v>0</v>
      </c>
    </row>
    <row r="50" spans="1:26" ht="30.75" customHeight="1" thickBot="1">
      <c r="A50" s="130" t="s">
        <v>102</v>
      </c>
      <c r="B50" s="129" t="s">
        <v>131</v>
      </c>
      <c r="C50" s="116" t="s">
        <v>70</v>
      </c>
      <c r="D50" s="110" t="s">
        <v>35</v>
      </c>
      <c r="E50" s="116" t="s">
        <v>70</v>
      </c>
      <c r="F50" s="110" t="s">
        <v>35</v>
      </c>
      <c r="G50" s="110" t="s">
        <v>74</v>
      </c>
      <c r="H50" s="111">
        <v>1</v>
      </c>
      <c r="I50" s="111">
        <v>180</v>
      </c>
      <c r="J50" s="111">
        <v>176</v>
      </c>
      <c r="K50" s="111">
        <v>4</v>
      </c>
      <c r="L50" s="111">
        <v>2</v>
      </c>
      <c r="M50" s="111">
        <v>2</v>
      </c>
      <c r="N50" s="112">
        <v>0</v>
      </c>
      <c r="O50" s="113">
        <f t="shared" ref="O50:T50" si="26">O51</f>
        <v>0</v>
      </c>
      <c r="P50" s="111">
        <f t="shared" si="26"/>
        <v>0</v>
      </c>
      <c r="Q50" s="114">
        <f t="shared" si="26"/>
        <v>0</v>
      </c>
      <c r="R50" s="115">
        <f t="shared" si="26"/>
        <v>0</v>
      </c>
      <c r="S50" s="111">
        <f t="shared" si="26"/>
        <v>0</v>
      </c>
      <c r="T50" s="112">
        <f t="shared" si="26"/>
        <v>0</v>
      </c>
      <c r="U50" s="113">
        <v>2</v>
      </c>
      <c r="V50" s="111">
        <v>2</v>
      </c>
      <c r="W50" s="114">
        <v>1</v>
      </c>
      <c r="X50" s="8">
        <f>SUM(O57:U57)</f>
        <v>7</v>
      </c>
    </row>
    <row r="51" spans="1:26" ht="22.5" customHeight="1" thickBot="1">
      <c r="A51" s="88" t="s">
        <v>26</v>
      </c>
      <c r="B51" s="129" t="s">
        <v>54</v>
      </c>
      <c r="C51" s="116" t="s">
        <v>70</v>
      </c>
      <c r="D51" s="94" t="s">
        <v>35</v>
      </c>
      <c r="E51" s="116" t="s">
        <v>70</v>
      </c>
      <c r="F51" s="94" t="s">
        <v>35</v>
      </c>
      <c r="G51" s="117" t="s">
        <v>74</v>
      </c>
      <c r="H51" s="118"/>
      <c r="I51" s="95">
        <v>36</v>
      </c>
      <c r="J51" s="95"/>
      <c r="K51" s="95">
        <v>36</v>
      </c>
      <c r="L51" s="95">
        <v>0</v>
      </c>
      <c r="M51" s="95">
        <v>0</v>
      </c>
      <c r="N51" s="96">
        <v>0</v>
      </c>
      <c r="O51" s="97">
        <v>0</v>
      </c>
      <c r="P51" s="95">
        <v>0</v>
      </c>
      <c r="Q51" s="98">
        <v>0</v>
      </c>
      <c r="R51" s="99">
        <v>0</v>
      </c>
      <c r="S51" s="95">
        <v>0</v>
      </c>
      <c r="T51" s="96">
        <v>0</v>
      </c>
      <c r="U51" s="97">
        <v>0</v>
      </c>
      <c r="V51" s="95">
        <v>36</v>
      </c>
      <c r="W51" s="98">
        <v>0</v>
      </c>
      <c r="X51" s="8"/>
    </row>
    <row r="52" spans="1:26" ht="25.5">
      <c r="A52" s="271" t="s">
        <v>44</v>
      </c>
      <c r="B52" s="283" t="s">
        <v>136</v>
      </c>
      <c r="C52" s="119">
        <f>SUM(COUNTIF(C53:G54,"З"))</f>
        <v>0</v>
      </c>
      <c r="D52" s="120" t="s">
        <v>36</v>
      </c>
      <c r="E52" s="121">
        <f>COUNTIF(C53:G54,"ДЗ")</f>
        <v>0</v>
      </c>
      <c r="F52" s="120" t="s">
        <v>36</v>
      </c>
      <c r="G52" s="122">
        <f>COUNTIF(C53:G54,"Э")+1</f>
        <v>3</v>
      </c>
      <c r="H52" s="123"/>
      <c r="I52" s="124">
        <v>304</v>
      </c>
      <c r="J52" s="124">
        <v>136</v>
      </c>
      <c r="K52" s="124">
        <v>94</v>
      </c>
      <c r="L52" s="124">
        <v>16</v>
      </c>
      <c r="M52" s="124">
        <v>16</v>
      </c>
      <c r="N52" s="125">
        <v>1</v>
      </c>
      <c r="O52" s="126">
        <f t="shared" ref="O52:W52" si="27">O53</f>
        <v>0</v>
      </c>
      <c r="P52" s="124">
        <f t="shared" si="27"/>
        <v>0</v>
      </c>
      <c r="Q52" s="127">
        <f t="shared" si="27"/>
        <v>0</v>
      </c>
      <c r="R52" s="128">
        <v>8</v>
      </c>
      <c r="S52" s="124">
        <f t="shared" si="27"/>
        <v>10</v>
      </c>
      <c r="T52" s="125">
        <v>1</v>
      </c>
      <c r="U52" s="126">
        <v>0</v>
      </c>
      <c r="V52" s="124">
        <f t="shared" si="27"/>
        <v>0</v>
      </c>
      <c r="W52" s="127">
        <f t="shared" si="27"/>
        <v>0</v>
      </c>
      <c r="X52" s="8">
        <f>SUM(O59:U59)</f>
        <v>0</v>
      </c>
    </row>
    <row r="53" spans="1:26" ht="34.5" customHeight="1" thickBot="1">
      <c r="A53" s="132" t="s">
        <v>45</v>
      </c>
      <c r="B53" s="2" t="s">
        <v>137</v>
      </c>
      <c r="C53" s="119"/>
      <c r="D53" s="120"/>
      <c r="E53" s="121"/>
      <c r="F53" s="120"/>
      <c r="G53" s="119" t="s">
        <v>76</v>
      </c>
      <c r="H53" s="123"/>
      <c r="I53" s="124">
        <v>96</v>
      </c>
      <c r="J53" s="124">
        <v>67</v>
      </c>
      <c r="K53" s="124">
        <v>29</v>
      </c>
      <c r="L53" s="124">
        <v>15</v>
      </c>
      <c r="M53" s="124">
        <v>10</v>
      </c>
      <c r="N53" s="125">
        <v>4</v>
      </c>
      <c r="O53" s="126">
        <v>0</v>
      </c>
      <c r="P53" s="124">
        <v>0</v>
      </c>
      <c r="Q53" s="127">
        <v>0</v>
      </c>
      <c r="R53" s="128">
        <v>15</v>
      </c>
      <c r="S53" s="124">
        <v>10</v>
      </c>
      <c r="T53" s="125">
        <v>4</v>
      </c>
      <c r="U53" s="126">
        <v>0</v>
      </c>
      <c r="V53" s="124">
        <v>0</v>
      </c>
      <c r="W53" s="127">
        <v>0</v>
      </c>
      <c r="X53" s="8" t="e">
        <f>SUM(#REF!)</f>
        <v>#REF!</v>
      </c>
    </row>
    <row r="54" spans="1:26" ht="18.75" customHeight="1">
      <c r="A54" s="132" t="s">
        <v>104</v>
      </c>
      <c r="B54" s="134" t="s">
        <v>132</v>
      </c>
      <c r="C54" s="110"/>
      <c r="D54" s="110"/>
      <c r="E54" s="110"/>
      <c r="F54" s="110"/>
      <c r="G54" s="110" t="s">
        <v>76</v>
      </c>
      <c r="H54" s="111"/>
      <c r="I54" s="111">
        <v>136</v>
      </c>
      <c r="J54" s="111">
        <v>89</v>
      </c>
      <c r="K54" s="111">
        <v>47</v>
      </c>
      <c r="L54" s="111">
        <v>29</v>
      </c>
      <c r="M54" s="111">
        <v>18</v>
      </c>
      <c r="N54" s="112">
        <v>20</v>
      </c>
      <c r="O54" s="113" t="e">
        <f>#REF!</f>
        <v>#REF!</v>
      </c>
      <c r="P54" s="111" t="e">
        <f>#REF!</f>
        <v>#REF!</v>
      </c>
      <c r="Q54" s="114" t="e">
        <f>#REF!</f>
        <v>#REF!</v>
      </c>
      <c r="R54" s="115">
        <v>29</v>
      </c>
      <c r="S54" s="111">
        <v>33</v>
      </c>
      <c r="T54" s="112">
        <v>5</v>
      </c>
      <c r="U54" s="113">
        <v>0</v>
      </c>
      <c r="V54" s="111">
        <v>36</v>
      </c>
      <c r="W54" s="114">
        <v>0</v>
      </c>
      <c r="X54" s="8"/>
    </row>
    <row r="55" spans="1:26" ht="24" customHeight="1" thickBot="1">
      <c r="A55" s="262" t="s">
        <v>46</v>
      </c>
      <c r="B55" s="129" t="s">
        <v>54</v>
      </c>
      <c r="C55" s="116" t="s">
        <v>70</v>
      </c>
      <c r="D55" s="94" t="s">
        <v>35</v>
      </c>
      <c r="E55" s="116" t="s">
        <v>70</v>
      </c>
      <c r="F55" s="94" t="s">
        <v>35</v>
      </c>
      <c r="G55" s="116" t="s">
        <v>74</v>
      </c>
      <c r="H55" s="95"/>
      <c r="I55" s="95">
        <v>72</v>
      </c>
      <c r="J55" s="95"/>
      <c r="K55" s="95">
        <v>72</v>
      </c>
      <c r="L55" s="95">
        <v>0</v>
      </c>
      <c r="M55" s="95">
        <v>0</v>
      </c>
      <c r="N55" s="96">
        <v>0</v>
      </c>
      <c r="O55" s="97">
        <v>0</v>
      </c>
      <c r="P55" s="95">
        <v>0</v>
      </c>
      <c r="Q55" s="98">
        <v>0</v>
      </c>
      <c r="R55" s="99">
        <v>0</v>
      </c>
      <c r="S55" s="95">
        <v>0</v>
      </c>
      <c r="T55" s="96">
        <v>0</v>
      </c>
      <c r="U55" s="97">
        <v>0</v>
      </c>
      <c r="V55" s="95">
        <v>72</v>
      </c>
      <c r="W55" s="98">
        <v>0</v>
      </c>
      <c r="X55" s="8" t="e">
        <f>SUM(#REF!)</f>
        <v>#REF!</v>
      </c>
    </row>
    <row r="56" spans="1:26" ht="21.75" customHeight="1" thickBot="1">
      <c r="A56" s="284" t="s">
        <v>47</v>
      </c>
      <c r="B56" s="285" t="s">
        <v>140</v>
      </c>
      <c r="C56" s="119">
        <f>SUM(COUNTIF(C57:G59,"З"))</f>
        <v>0</v>
      </c>
      <c r="D56" s="120" t="s">
        <v>36</v>
      </c>
      <c r="E56" s="121">
        <f>COUNTIF(C57:G59,"ДЗ")</f>
        <v>2</v>
      </c>
      <c r="F56" s="120" t="s">
        <v>36</v>
      </c>
      <c r="G56" s="122">
        <f>COUNTIF(C57:G59,"Э")+1</f>
        <v>1</v>
      </c>
      <c r="H56" s="123"/>
      <c r="I56" s="111">
        <v>184</v>
      </c>
      <c r="J56" s="111">
        <v>53</v>
      </c>
      <c r="K56" s="111">
        <v>23</v>
      </c>
      <c r="L56" s="135">
        <v>0</v>
      </c>
      <c r="M56" s="135">
        <v>0</v>
      </c>
      <c r="N56" s="136">
        <v>0</v>
      </c>
      <c r="O56" s="137">
        <v>0</v>
      </c>
      <c r="P56" s="135">
        <v>0</v>
      </c>
      <c r="Q56" s="138">
        <v>0</v>
      </c>
      <c r="R56" s="139">
        <v>0</v>
      </c>
      <c r="S56" s="135">
        <v>0</v>
      </c>
      <c r="T56" s="136">
        <v>0</v>
      </c>
      <c r="U56" s="137">
        <v>0</v>
      </c>
      <c r="V56" s="135">
        <v>0</v>
      </c>
      <c r="W56" s="138">
        <v>0</v>
      </c>
      <c r="X56" s="8" t="e">
        <f>SUM(#REF!)</f>
        <v>#REF!</v>
      </c>
    </row>
    <row r="57" spans="1:26" ht="31.5">
      <c r="A57" s="130" t="s">
        <v>105</v>
      </c>
      <c r="B57" s="286" t="s">
        <v>141</v>
      </c>
      <c r="C57" s="110"/>
      <c r="D57" s="110"/>
      <c r="E57" s="110"/>
      <c r="F57" s="110"/>
      <c r="G57" s="110" t="s">
        <v>74</v>
      </c>
      <c r="H57" s="111"/>
      <c r="I57" s="111">
        <v>76</v>
      </c>
      <c r="J57" s="111">
        <v>53</v>
      </c>
      <c r="K57" s="111">
        <v>23</v>
      </c>
      <c r="L57" s="111">
        <v>7</v>
      </c>
      <c r="M57" s="111">
        <v>16</v>
      </c>
      <c r="N57" s="112">
        <f t="shared" ref="N57:W57" si="28">N58</f>
        <v>0</v>
      </c>
      <c r="O57" s="113">
        <v>0</v>
      </c>
      <c r="P57" s="111">
        <v>0</v>
      </c>
      <c r="Q57" s="114">
        <v>0</v>
      </c>
      <c r="R57" s="115">
        <v>0</v>
      </c>
      <c r="S57" s="111">
        <v>0</v>
      </c>
      <c r="T57" s="112">
        <v>0</v>
      </c>
      <c r="U57" s="113">
        <v>7</v>
      </c>
      <c r="V57" s="111">
        <v>16</v>
      </c>
      <c r="W57" s="114">
        <f t="shared" si="28"/>
        <v>0</v>
      </c>
      <c r="X57" s="8" t="e">
        <f>SUM(#REF!)</f>
        <v>#REF!</v>
      </c>
    </row>
    <row r="58" spans="1:26" ht="25.5" customHeight="1" thickBot="1">
      <c r="A58" s="97" t="s">
        <v>115</v>
      </c>
      <c r="B58" s="129" t="s">
        <v>138</v>
      </c>
      <c r="C58" s="116" t="s">
        <v>70</v>
      </c>
      <c r="D58" s="116" t="s">
        <v>35</v>
      </c>
      <c r="E58" s="116" t="s">
        <v>70</v>
      </c>
      <c r="F58" s="116" t="s">
        <v>35</v>
      </c>
      <c r="G58" s="117" t="s">
        <v>74</v>
      </c>
      <c r="H58" s="118"/>
      <c r="I58" s="95"/>
      <c r="J58" s="95"/>
      <c r="K58" s="143">
        <v>36</v>
      </c>
      <c r="L58" s="95">
        <v>0</v>
      </c>
      <c r="M58" s="95">
        <v>0</v>
      </c>
      <c r="N58" s="96">
        <v>0</v>
      </c>
      <c r="O58" s="97">
        <v>0</v>
      </c>
      <c r="P58" s="95">
        <v>0</v>
      </c>
      <c r="Q58" s="98">
        <v>0</v>
      </c>
      <c r="R58" s="99">
        <v>0</v>
      </c>
      <c r="S58" s="95">
        <v>0</v>
      </c>
      <c r="T58" s="96">
        <v>0</v>
      </c>
      <c r="U58" s="97">
        <v>0</v>
      </c>
      <c r="V58" s="95">
        <v>36</v>
      </c>
      <c r="W58" s="98">
        <v>0</v>
      </c>
      <c r="X58" s="8"/>
    </row>
    <row r="59" spans="1:26" ht="25.5" customHeight="1" thickBot="1">
      <c r="A59" s="262" t="s">
        <v>107</v>
      </c>
      <c r="B59" s="129" t="s">
        <v>54</v>
      </c>
      <c r="C59" s="116"/>
      <c r="D59" s="116"/>
      <c r="E59" s="116"/>
      <c r="F59" s="116"/>
      <c r="G59" s="117"/>
      <c r="H59" s="118"/>
      <c r="I59" s="95">
        <v>72</v>
      </c>
      <c r="J59" s="95">
        <v>0</v>
      </c>
      <c r="K59" s="95">
        <v>72</v>
      </c>
      <c r="L59" s="95">
        <v>0</v>
      </c>
      <c r="M59" s="95">
        <v>0</v>
      </c>
      <c r="N59" s="96">
        <v>0</v>
      </c>
      <c r="O59" s="97">
        <v>0</v>
      </c>
      <c r="P59" s="95">
        <v>0</v>
      </c>
      <c r="Q59" s="98">
        <v>0</v>
      </c>
      <c r="R59" s="99">
        <v>0</v>
      </c>
      <c r="S59" s="95">
        <v>0</v>
      </c>
      <c r="T59" s="96">
        <v>0</v>
      </c>
      <c r="U59" s="97">
        <v>0</v>
      </c>
      <c r="V59" s="95">
        <v>72</v>
      </c>
      <c r="W59" s="98">
        <v>0</v>
      </c>
      <c r="X59" s="8" t="e">
        <f>SUM(#REF!)</f>
        <v>#REF!</v>
      </c>
    </row>
    <row r="60" spans="1:26" ht="21" customHeight="1" thickBot="1">
      <c r="A60" s="287" t="s">
        <v>27</v>
      </c>
      <c r="B60" s="288"/>
      <c r="C60" s="289">
        <v>0</v>
      </c>
      <c r="D60" s="290" t="s">
        <v>36</v>
      </c>
      <c r="E60" s="291">
        <v>0</v>
      </c>
      <c r="F60" s="290" t="s">
        <v>36</v>
      </c>
      <c r="G60" s="292">
        <f>G9+G16+G19</f>
        <v>8</v>
      </c>
      <c r="H60" s="293"/>
      <c r="I60" s="164">
        <f>I19+I16+I9</f>
        <v>2500</v>
      </c>
      <c r="J60" s="164">
        <f>J19+J16+J9</f>
        <v>2087</v>
      </c>
      <c r="K60" s="164">
        <v>480</v>
      </c>
      <c r="L60" s="164">
        <f>L19+L16+L9</f>
        <v>251</v>
      </c>
      <c r="M60" s="164">
        <f>M19+M16+M9</f>
        <v>142</v>
      </c>
      <c r="N60" s="63">
        <f>N19</f>
        <v>0</v>
      </c>
      <c r="O60" s="178">
        <v>160</v>
      </c>
      <c r="P60" s="177"/>
      <c r="Q60" s="64">
        <v>0</v>
      </c>
      <c r="R60" s="176">
        <v>160</v>
      </c>
      <c r="S60" s="177"/>
      <c r="T60" s="63">
        <f>SUM(T10:T15,T17:T18,T22:T38)</f>
        <v>9</v>
      </c>
      <c r="U60" s="178">
        <v>160</v>
      </c>
      <c r="V60" s="177"/>
      <c r="W60" s="64">
        <f>SUM(W10:W15,W17:W18,W22:W38)</f>
        <v>2</v>
      </c>
    </row>
    <row r="61" spans="1:26" ht="21" customHeight="1">
      <c r="A61" s="294" t="s">
        <v>28</v>
      </c>
      <c r="B61" s="277" t="s">
        <v>69</v>
      </c>
      <c r="C61" s="295"/>
      <c r="D61" s="295"/>
      <c r="E61" s="295"/>
      <c r="F61" s="295"/>
      <c r="G61" s="295"/>
      <c r="H61" s="296"/>
      <c r="I61" s="165"/>
      <c r="J61" s="165"/>
      <c r="K61" s="165"/>
      <c r="L61" s="165"/>
      <c r="M61" s="165"/>
      <c r="N61" s="54"/>
      <c r="O61" s="53"/>
      <c r="P61" s="53"/>
      <c r="Q61" s="53"/>
      <c r="R61" s="57"/>
      <c r="S61" s="53"/>
      <c r="T61" s="54"/>
      <c r="U61" s="55"/>
      <c r="V61" s="53">
        <v>4</v>
      </c>
      <c r="W61" s="56"/>
    </row>
    <row r="62" spans="1:26" ht="16.5" thickBot="1">
      <c r="A62" s="66" t="s">
        <v>106</v>
      </c>
      <c r="B62" s="67" t="s">
        <v>133</v>
      </c>
      <c r="C62" s="226"/>
      <c r="D62" s="226"/>
      <c r="E62" s="226"/>
      <c r="F62" s="226"/>
      <c r="G62" s="226"/>
      <c r="H62" s="65"/>
      <c r="I62" s="38"/>
      <c r="J62" s="38"/>
      <c r="K62" s="38"/>
      <c r="L62" s="59"/>
      <c r="M62" s="59"/>
      <c r="N62" s="68"/>
      <c r="O62" s="69"/>
      <c r="P62" s="69"/>
      <c r="Q62" s="69"/>
      <c r="R62" s="70"/>
      <c r="S62" s="69"/>
      <c r="T62" s="68"/>
      <c r="U62" s="58">
        <v>6</v>
      </c>
      <c r="V62" s="69"/>
      <c r="W62" s="71"/>
      <c r="Z62" s="2">
        <v>0</v>
      </c>
    </row>
    <row r="63" spans="1:26" ht="32.25" customHeight="1" thickBot="1">
      <c r="A63" s="227" t="s">
        <v>134</v>
      </c>
      <c r="B63" s="228"/>
      <c r="C63" s="228"/>
      <c r="D63" s="228"/>
      <c r="E63" s="228"/>
      <c r="F63" s="228"/>
      <c r="G63" s="228"/>
      <c r="H63" s="228"/>
      <c r="I63" s="228"/>
      <c r="J63" s="229"/>
      <c r="K63" s="236" t="s">
        <v>27</v>
      </c>
      <c r="L63" s="239" t="s">
        <v>34</v>
      </c>
      <c r="M63" s="240"/>
      <c r="N63" s="241"/>
      <c r="O63" s="72"/>
      <c r="P63" s="73">
        <v>15</v>
      </c>
      <c r="Q63" s="74"/>
      <c r="R63" s="75"/>
      <c r="S63" s="73">
        <v>13</v>
      </c>
      <c r="T63" s="76">
        <v>1</v>
      </c>
      <c r="U63" s="77"/>
      <c r="V63" s="73">
        <v>7</v>
      </c>
      <c r="W63" s="74">
        <v>2</v>
      </c>
      <c r="X63" s="18">
        <f>SUM(O63:U63)</f>
        <v>29</v>
      </c>
    </row>
    <row r="64" spans="1:26" ht="31.5" customHeight="1">
      <c r="A64" s="230"/>
      <c r="B64" s="231"/>
      <c r="C64" s="231"/>
      <c r="D64" s="231"/>
      <c r="E64" s="231"/>
      <c r="F64" s="231"/>
      <c r="G64" s="231"/>
      <c r="H64" s="231"/>
      <c r="I64" s="231"/>
      <c r="J64" s="232"/>
      <c r="K64" s="237"/>
      <c r="L64" s="220" t="s">
        <v>29</v>
      </c>
      <c r="M64" s="221"/>
      <c r="N64" s="222"/>
      <c r="O64" s="179">
        <v>36</v>
      </c>
      <c r="P64" s="180"/>
      <c r="Q64" s="181"/>
      <c r="R64" s="180">
        <v>36</v>
      </c>
      <c r="S64" s="180"/>
      <c r="T64" s="180"/>
      <c r="U64" s="179">
        <f>V59</f>
        <v>72</v>
      </c>
      <c r="V64" s="180"/>
      <c r="W64" s="181"/>
      <c r="X64" s="1">
        <f>SUM(O64:U64)</f>
        <v>144</v>
      </c>
    </row>
    <row r="65" spans="1:26" ht="42" customHeight="1">
      <c r="A65" s="230"/>
      <c r="B65" s="231"/>
      <c r="C65" s="231"/>
      <c r="D65" s="231"/>
      <c r="E65" s="231"/>
      <c r="F65" s="231"/>
      <c r="G65" s="231"/>
      <c r="H65" s="231"/>
      <c r="I65" s="231"/>
      <c r="J65" s="232"/>
      <c r="K65" s="237"/>
      <c r="L65" s="223" t="s">
        <v>72</v>
      </c>
      <c r="M65" s="224"/>
      <c r="N65" s="225"/>
      <c r="O65" s="173">
        <v>0</v>
      </c>
      <c r="P65" s="174"/>
      <c r="Q65" s="175"/>
      <c r="R65" s="174">
        <v>72</v>
      </c>
      <c r="S65" s="174"/>
      <c r="T65" s="174"/>
      <c r="U65" s="173">
        <v>144</v>
      </c>
      <c r="V65" s="174"/>
      <c r="W65" s="175"/>
      <c r="X65" s="1">
        <f>SUM(O65:U65)</f>
        <v>216</v>
      </c>
      <c r="Y65" s="5" t="s">
        <v>36</v>
      </c>
      <c r="Z65" s="14" t="e">
        <f>#REF!</f>
        <v>#REF!</v>
      </c>
    </row>
    <row r="66" spans="1:26" ht="38.25" customHeight="1">
      <c r="A66" s="230"/>
      <c r="B66" s="231"/>
      <c r="C66" s="231"/>
      <c r="D66" s="231"/>
      <c r="E66" s="231"/>
      <c r="F66" s="231"/>
      <c r="G66" s="231"/>
      <c r="H66" s="231"/>
      <c r="I66" s="231"/>
      <c r="J66" s="232"/>
      <c r="K66" s="237"/>
      <c r="L66" s="173" t="s">
        <v>73</v>
      </c>
      <c r="M66" s="174"/>
      <c r="N66" s="175"/>
      <c r="O66" s="173">
        <v>0</v>
      </c>
      <c r="P66" s="174"/>
      <c r="Q66" s="175"/>
      <c r="R66" s="174">
        <v>0</v>
      </c>
      <c r="S66" s="174"/>
      <c r="T66" s="174"/>
      <c r="U66" s="173">
        <v>4</v>
      </c>
      <c r="V66" s="174"/>
      <c r="W66" s="175"/>
      <c r="Y66" s="5"/>
      <c r="Z66" s="14"/>
    </row>
    <row r="67" spans="1:26" ht="31.5" customHeight="1">
      <c r="A67" s="230"/>
      <c r="B67" s="231"/>
      <c r="C67" s="231"/>
      <c r="D67" s="231"/>
      <c r="E67" s="231"/>
      <c r="F67" s="231"/>
      <c r="G67" s="231"/>
      <c r="H67" s="231"/>
      <c r="I67" s="231"/>
      <c r="J67" s="232"/>
      <c r="K67" s="237"/>
      <c r="L67" s="223" t="s">
        <v>30</v>
      </c>
      <c r="M67" s="224"/>
      <c r="N67" s="225"/>
      <c r="O67" s="173">
        <v>4</v>
      </c>
      <c r="P67" s="174"/>
      <c r="Q67" s="175"/>
      <c r="R67" s="174">
        <v>2</v>
      </c>
      <c r="S67" s="174"/>
      <c r="T67" s="174"/>
      <c r="U67" s="173">
        <v>1</v>
      </c>
      <c r="V67" s="174"/>
      <c r="W67" s="175"/>
      <c r="X67" s="1">
        <f>SUM(O67:U67)</f>
        <v>7</v>
      </c>
    </row>
    <row r="68" spans="1:26" ht="31.5" customHeight="1">
      <c r="A68" s="230"/>
      <c r="B68" s="231"/>
      <c r="C68" s="231"/>
      <c r="D68" s="231"/>
      <c r="E68" s="231"/>
      <c r="F68" s="231"/>
      <c r="G68" s="231"/>
      <c r="H68" s="231"/>
      <c r="I68" s="231"/>
      <c r="J68" s="232"/>
      <c r="K68" s="237"/>
      <c r="L68" s="223" t="s">
        <v>31</v>
      </c>
      <c r="M68" s="224"/>
      <c r="N68" s="225"/>
      <c r="O68" s="173">
        <v>8</v>
      </c>
      <c r="P68" s="174"/>
      <c r="Q68" s="175"/>
      <c r="R68" s="174">
        <v>8</v>
      </c>
      <c r="S68" s="174"/>
      <c r="T68" s="174"/>
      <c r="U68" s="173">
        <v>1</v>
      </c>
      <c r="V68" s="174"/>
      <c r="W68" s="175"/>
      <c r="X68" s="1">
        <f>SUM(O68:U68)</f>
        <v>17</v>
      </c>
    </row>
    <row r="69" spans="1:26" ht="31.5" customHeight="1" thickBot="1">
      <c r="A69" s="233"/>
      <c r="B69" s="234"/>
      <c r="C69" s="234"/>
      <c r="D69" s="234"/>
      <c r="E69" s="234"/>
      <c r="F69" s="234"/>
      <c r="G69" s="234"/>
      <c r="H69" s="234"/>
      <c r="I69" s="234"/>
      <c r="J69" s="235"/>
      <c r="K69" s="238"/>
      <c r="L69" s="242" t="s">
        <v>32</v>
      </c>
      <c r="M69" s="243"/>
      <c r="N69" s="244"/>
      <c r="O69" s="195">
        <v>2</v>
      </c>
      <c r="P69" s="196"/>
      <c r="Q69" s="197"/>
      <c r="R69" s="196">
        <v>0</v>
      </c>
      <c r="S69" s="196"/>
      <c r="T69" s="196"/>
      <c r="U69" s="195">
        <v>0</v>
      </c>
      <c r="V69" s="196"/>
      <c r="W69" s="197"/>
      <c r="X69" s="1">
        <f>SUM(O69:U69)</f>
        <v>2</v>
      </c>
    </row>
    <row r="71" spans="1:26">
      <c r="A71" s="16"/>
      <c r="B71" s="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 t="e">
        <f>SUM(O63:O65)/O6</f>
        <v>#DIV/0!</v>
      </c>
      <c r="P71" s="10"/>
      <c r="Q71" s="10"/>
      <c r="R71" s="10" t="e">
        <f>SUM(R63:R65)/R6</f>
        <v>#DIV/0!</v>
      </c>
      <c r="S71" s="10"/>
      <c r="T71" s="10"/>
      <c r="U71" s="10" t="e">
        <f>SUM(U63:U65)/U6</f>
        <v>#DIV/0!</v>
      </c>
      <c r="V71" s="10"/>
      <c r="W71" s="10"/>
    </row>
    <row r="72" spans="1:26" ht="28.5" customHeight="1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17"/>
      <c r="W72" s="17"/>
    </row>
    <row r="73" spans="1:26" ht="33.75" customHeight="1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17"/>
      <c r="W73" s="17"/>
    </row>
    <row r="74" spans="1:26">
      <c r="A74" s="14"/>
      <c r="B74" s="7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6">
      <c r="A75" s="16"/>
      <c r="B75" s="6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5"/>
      <c r="P75" s="15"/>
      <c r="Q75" s="15"/>
      <c r="R75" s="15"/>
      <c r="S75" s="15"/>
      <c r="T75" s="15"/>
      <c r="U75" s="15"/>
      <c r="V75" s="15"/>
      <c r="W75" s="15"/>
    </row>
  </sheetData>
  <mergeCells count="63">
    <mergeCell ref="A60:B60"/>
    <mergeCell ref="C8:G8"/>
    <mergeCell ref="C61:G61"/>
    <mergeCell ref="A72:U72"/>
    <mergeCell ref="O3:Q3"/>
    <mergeCell ref="R3:T3"/>
    <mergeCell ref="U3:W3"/>
    <mergeCell ref="Q4:Q7"/>
    <mergeCell ref="R4:R7"/>
    <mergeCell ref="S4:S7"/>
    <mergeCell ref="T4:T7"/>
    <mergeCell ref="U4:U7"/>
    <mergeCell ref="V4:V7"/>
    <mergeCell ref="W4:W7"/>
    <mergeCell ref="O60:P60"/>
    <mergeCell ref="H2:H7"/>
    <mergeCell ref="A73:U73"/>
    <mergeCell ref="L64:N64"/>
    <mergeCell ref="L65:N65"/>
    <mergeCell ref="C62:G62"/>
    <mergeCell ref="L66:N66"/>
    <mergeCell ref="A63:J69"/>
    <mergeCell ref="K63:K69"/>
    <mergeCell ref="L63:N63"/>
    <mergeCell ref="L67:N67"/>
    <mergeCell ref="L68:N68"/>
    <mergeCell ref="L69:N69"/>
    <mergeCell ref="O65:Q65"/>
    <mergeCell ref="O66:Q66"/>
    <mergeCell ref="O67:Q67"/>
    <mergeCell ref="O68:Q68"/>
    <mergeCell ref="O69:Q69"/>
    <mergeCell ref="C2:G7"/>
    <mergeCell ref="I2:N2"/>
    <mergeCell ref="I3:I7"/>
    <mergeCell ref="J3:J7"/>
    <mergeCell ref="K3:N3"/>
    <mergeCell ref="K4:K7"/>
    <mergeCell ref="L4:N4"/>
    <mergeCell ref="M5:M7"/>
    <mergeCell ref="N5:N7"/>
    <mergeCell ref="L5:L7"/>
    <mergeCell ref="U69:W69"/>
    <mergeCell ref="R69:T69"/>
    <mergeCell ref="R68:T68"/>
    <mergeCell ref="R67:T67"/>
    <mergeCell ref="R66:T66"/>
    <mergeCell ref="A1:W1"/>
    <mergeCell ref="U65:W65"/>
    <mergeCell ref="U66:W66"/>
    <mergeCell ref="U67:W67"/>
    <mergeCell ref="U68:W68"/>
    <mergeCell ref="R65:T65"/>
    <mergeCell ref="R60:S60"/>
    <mergeCell ref="U60:V60"/>
    <mergeCell ref="O64:Q64"/>
    <mergeCell ref="R64:T64"/>
    <mergeCell ref="U64:W64"/>
    <mergeCell ref="O4:O7"/>
    <mergeCell ref="P4:P7"/>
    <mergeCell ref="O2:W2"/>
    <mergeCell ref="A2:A7"/>
    <mergeCell ref="B2:B7"/>
  </mergeCells>
  <pageMargins left="0.15748031496062992" right="0.19685039370078741" top="0.23622047244094491" bottom="0.15748031496062992" header="0.23622047244094491" footer="0.15748031496062992"/>
  <pageSetup paperSize="9" scale="77" fitToHeight="4" orientation="landscape" verticalDpi="200" r:id="rId1"/>
  <rowBreaks count="1" manualBreakCount="1">
    <brk id="2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Пояснения</vt:lpstr>
      <vt:lpstr>БУ</vt:lpstr>
      <vt:lpstr>БУ!_edn1</vt:lpstr>
      <vt:lpstr>БУ!_edn2</vt:lpstr>
      <vt:lpstr>БУ!_ednref2</vt:lpstr>
      <vt:lpstr>БУ!Заголовки_для_печати</vt:lpstr>
      <vt:lpstr>БУ!Область_печати</vt:lpstr>
    </vt:vector>
  </TitlesOfParts>
  <Company>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ПОЧУ "ЯТУ"</dc:creator>
  <cp:lastModifiedBy>Admin</cp:lastModifiedBy>
  <cp:lastPrinted>2018-07-14T10:46:57Z</cp:lastPrinted>
  <dcterms:created xsi:type="dcterms:W3CDTF">2010-11-26T09:39:03Z</dcterms:created>
  <dcterms:modified xsi:type="dcterms:W3CDTF">2023-12-28T09:45:37Z</dcterms:modified>
</cp:coreProperties>
</file>